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9405" windowHeight="4365" activeTab="6"/>
  </bookViews>
  <sheets>
    <sheet name="pl" sheetId="1" r:id="rId1"/>
    <sheet name="EQUITY" sheetId="2" r:id="rId2"/>
    <sheet name="bs" sheetId="3" r:id="rId3"/>
    <sheet name="cflow" sheetId="4" r:id="rId4"/>
    <sheet name="summary" sheetId="5" r:id="rId5"/>
    <sheet name="addinfo" sheetId="6" r:id="rId6"/>
    <sheet name="Notes" sheetId="7" r:id="rId7"/>
  </sheets>
  <definedNames>
    <definedName name="_xlnm.Print_Area" localSheetId="2">'bs'!$A$1:$F$88</definedName>
    <definedName name="_xlnm.Print_Area" localSheetId="3">'cflow'!$A$1:$G$63</definedName>
    <definedName name="_xlnm.Print_Area" localSheetId="1">'EQUITY'!$A$1:$I$45</definedName>
    <definedName name="_xlnm.Print_Area" localSheetId="6">'Notes'!$A$1:$J$306</definedName>
    <definedName name="_xlnm.Print_Area" localSheetId="0">'pl'!$A$1:$J$51</definedName>
    <definedName name="_xlnm.Print_Titles" localSheetId="3">'cflow'!$1:$6</definedName>
  </definedNames>
  <calcPr fullCalcOnLoad="1"/>
</workbook>
</file>

<file path=xl/sharedStrings.xml><?xml version="1.0" encoding="utf-8"?>
<sst xmlns="http://schemas.openxmlformats.org/spreadsheetml/2006/main" count="417" uniqueCount="302">
  <si>
    <t>CURRENT</t>
  </si>
  <si>
    <t>QUARTER</t>
  </si>
  <si>
    <t>RM'000</t>
  </si>
  <si>
    <t xml:space="preserve"> </t>
  </si>
  <si>
    <t>Taxation</t>
  </si>
  <si>
    <t>Share Capital</t>
  </si>
  <si>
    <t>Reserves</t>
  </si>
  <si>
    <t>Minority Interests</t>
  </si>
  <si>
    <t>Revenue</t>
  </si>
  <si>
    <t>Operating expenses</t>
  </si>
  <si>
    <t>Other operating income</t>
  </si>
  <si>
    <t>Minority interests</t>
  </si>
  <si>
    <t>CUMULATIVE</t>
  </si>
  <si>
    <t>TO</t>
  </si>
  <si>
    <t>Total</t>
  </si>
  <si>
    <t>RM '000</t>
  </si>
  <si>
    <t>Interest expense</t>
  </si>
  <si>
    <t>Interest income</t>
  </si>
  <si>
    <t>Changes in working capital:</t>
  </si>
  <si>
    <t>Interest received</t>
  </si>
  <si>
    <t>Cash and bank balances</t>
  </si>
  <si>
    <t>INDIVIDUAL QUARTER</t>
  </si>
  <si>
    <t>CUMULATIVE QUARTER</t>
  </si>
  <si>
    <t>YEAR</t>
  </si>
  <si>
    <t>CORRESPONDING</t>
  </si>
  <si>
    <t>PRECEDING YEAR</t>
  </si>
  <si>
    <t>TODATE</t>
  </si>
  <si>
    <t>PERIOD</t>
  </si>
  <si>
    <t>AS AT END OF</t>
  </si>
  <si>
    <t>AS AT PRECEDING</t>
  </si>
  <si>
    <t>FINANCIAL</t>
  </si>
  <si>
    <t>YEAR END</t>
  </si>
  <si>
    <t>Net change in current assets</t>
  </si>
  <si>
    <t>Net change in current liabilities</t>
  </si>
  <si>
    <t>Gross interest income</t>
  </si>
  <si>
    <t>Gross interest expense</t>
  </si>
  <si>
    <t>3 MONTHS</t>
  </si>
  <si>
    <t>6 MONTHS</t>
  </si>
  <si>
    <t>31/03/2005</t>
  </si>
  <si>
    <t>30/06/2005</t>
  </si>
  <si>
    <t>(Incorporated in Malaysia - 182350-H)</t>
  </si>
  <si>
    <t>Property, Plant and Equipment</t>
  </si>
  <si>
    <t>Current Assets</t>
  </si>
  <si>
    <t>Fixed deposits</t>
  </si>
  <si>
    <t>Current Liabilities</t>
  </si>
  <si>
    <t>Deferred Taxation</t>
  </si>
  <si>
    <t xml:space="preserve">MULPHA LAND BERHAD </t>
  </si>
  <si>
    <t>gw</t>
  </si>
  <si>
    <t>depreciate</t>
  </si>
  <si>
    <t>prov</t>
  </si>
  <si>
    <t>set up off w/o</t>
  </si>
  <si>
    <t>Adjustments for :-</t>
  </si>
  <si>
    <t xml:space="preserve">gain on fa </t>
  </si>
  <si>
    <t>Non-cash items</t>
  </si>
  <si>
    <t xml:space="preserve">ret cost </t>
  </si>
  <si>
    <t>JUNE</t>
  </si>
  <si>
    <t>GAIN/LOSS ON FA</t>
  </si>
  <si>
    <t xml:space="preserve">SET UP COST </t>
  </si>
  <si>
    <t xml:space="preserve">RET COSTS </t>
  </si>
  <si>
    <t>GAIN ON FA</t>
  </si>
  <si>
    <t>Interest paid</t>
  </si>
  <si>
    <t>Cash Flow from Investing Activities</t>
  </si>
  <si>
    <t>Purchase of property, plant &amp; equipment</t>
  </si>
  <si>
    <t>Proceeds from disposal of property, plant &amp; equipment</t>
  </si>
  <si>
    <t>Cash Flow from Financing Activities</t>
  </si>
  <si>
    <t>Net Changes in Cash &amp; Cash Equivalents</t>
  </si>
  <si>
    <t>Share</t>
  </si>
  <si>
    <t>(i) Basic  (sen)</t>
  </si>
  <si>
    <t>(ii) Fully diluted (sen)</t>
  </si>
  <si>
    <t xml:space="preserve">Share  Capital </t>
  </si>
  <si>
    <t xml:space="preserve">Shares </t>
  </si>
  <si>
    <t>Ordinary</t>
  </si>
  <si>
    <t xml:space="preserve">Irredeemable </t>
  </si>
  <si>
    <t xml:space="preserve">convertible </t>
  </si>
  <si>
    <t xml:space="preserve">preference </t>
  </si>
  <si>
    <t xml:space="preserve">shares </t>
  </si>
  <si>
    <t>SEPT</t>
  </si>
  <si>
    <t>The Condensed Consolidated Cash Flow Statement should be read in conjunction with the Annual</t>
  </si>
  <si>
    <t>Accumulated</t>
  </si>
  <si>
    <t>PART A2 :</t>
  </si>
  <si>
    <t xml:space="preserve"> SUMMARY OF KEY FINANCIAL INFORMATION</t>
  </si>
  <si>
    <t>PART A3 :</t>
  </si>
  <si>
    <t>The Condensed Consolidated Statements of Changes in Equity should be read in conjunction with the Annual</t>
  </si>
  <si>
    <t xml:space="preserve"> ADDITIONAL INFORMATION FOR</t>
  </si>
  <si>
    <t>Cash &amp; Cash Equivalents at beginning of year</t>
  </si>
  <si>
    <t>cash</t>
  </si>
  <si>
    <t xml:space="preserve">fd </t>
  </si>
  <si>
    <t>Quarter</t>
  </si>
  <si>
    <t>Ended</t>
  </si>
  <si>
    <t>Current</t>
  </si>
  <si>
    <t xml:space="preserve">Ended </t>
  </si>
  <si>
    <t>Finance cost</t>
  </si>
  <si>
    <t>Attributable to :</t>
  </si>
  <si>
    <t xml:space="preserve">Equity holders of the parent </t>
  </si>
  <si>
    <t>Premium &amp;</t>
  </si>
  <si>
    <t xml:space="preserve"> Other Capital  </t>
  </si>
  <si>
    <t xml:space="preserve"> Reserves </t>
  </si>
  <si>
    <t xml:space="preserve">Losses </t>
  </si>
  <si>
    <t xml:space="preserve">Subtotal </t>
  </si>
  <si>
    <t xml:space="preserve">Minority </t>
  </si>
  <si>
    <t>Interest</t>
  </si>
  <si>
    <t xml:space="preserve">Equity </t>
  </si>
  <si>
    <t xml:space="preserve">Assets </t>
  </si>
  <si>
    <t xml:space="preserve">Non-Current Assets </t>
  </si>
  <si>
    <t xml:space="preserve">Property development costs </t>
  </si>
  <si>
    <t xml:space="preserve">Total Assets </t>
  </si>
  <si>
    <t xml:space="preserve">Equity and Liabilities </t>
  </si>
  <si>
    <t xml:space="preserve">Capital and  Reserves </t>
  </si>
  <si>
    <t xml:space="preserve">Total Equity </t>
  </si>
  <si>
    <t xml:space="preserve">Non - Current  Liabilities </t>
  </si>
  <si>
    <t xml:space="preserve">Trade and Other Payables </t>
  </si>
  <si>
    <t xml:space="preserve">Total Liabilities </t>
  </si>
  <si>
    <t xml:space="preserve">Total Equity and Liabilities </t>
  </si>
  <si>
    <t xml:space="preserve">Net Assets per share attributable to ordinary </t>
  </si>
  <si>
    <t>equity holders of the parent (RM)</t>
  </si>
  <si>
    <t>&lt;--------------------------   Attributable to Equity Holders of the Parent         -------------------------&gt;</t>
  </si>
  <si>
    <t>PART A1 : QUARTERLY REPORT</t>
  </si>
  <si>
    <t>I</t>
  </si>
  <si>
    <t xml:space="preserve">The figures have not been audited </t>
  </si>
  <si>
    <t>NOTE</t>
  </si>
  <si>
    <t xml:space="preserve">The Condensed Consolidated Income Statements should be read in conjunction with the Annual </t>
  </si>
  <si>
    <t>IV</t>
  </si>
  <si>
    <t>II</t>
  </si>
  <si>
    <t xml:space="preserve">As At </t>
  </si>
  <si>
    <t>(Unaudited)</t>
  </si>
  <si>
    <t xml:space="preserve">The Condensed Consolidated Balance Sheet should be read in conjunction with the </t>
  </si>
  <si>
    <t>III</t>
  </si>
  <si>
    <t xml:space="preserve">Equity Attributable To Equity Holders of the Parent </t>
  </si>
  <si>
    <t xml:space="preserve">Comparative </t>
  </si>
  <si>
    <t>To</t>
  </si>
  <si>
    <t xml:space="preserve">  to equity holders of the parent :-</t>
  </si>
  <si>
    <t xml:space="preserve">Land held for development </t>
  </si>
  <si>
    <t>Effects of adopting:</t>
  </si>
  <si>
    <t xml:space="preserve">    FRS 140, Investment Properties</t>
  </si>
  <si>
    <t xml:space="preserve">Cumulative </t>
  </si>
  <si>
    <t>Audited Financial Statements of the Group  for the year ended 31 December 2006.</t>
  </si>
  <si>
    <t>Audited Financial Statements of the Group for the year ended 31 December 2006.</t>
  </si>
  <si>
    <t>Annual Audited  Financial Statements of the Group  for the year ended 31 December 2006.</t>
  </si>
  <si>
    <t>31-Dec-06</t>
  </si>
  <si>
    <t xml:space="preserve">Receivables </t>
  </si>
  <si>
    <t xml:space="preserve">Inventories </t>
  </si>
  <si>
    <t xml:space="preserve">Amounts due from related companies </t>
  </si>
  <si>
    <t>Net repayment of borrowings</t>
  </si>
  <si>
    <t>Net cash used in financing activities</t>
  </si>
  <si>
    <t>Net cash (used in) / generated from investing activities</t>
  </si>
  <si>
    <t xml:space="preserve">holders of the parent </t>
  </si>
  <si>
    <t xml:space="preserve">Net assets per share attributable to ordinary </t>
  </si>
  <si>
    <t xml:space="preserve">Dividend paid </t>
  </si>
  <si>
    <t>AUDIT REPORT OF PRECEDING ANNUAL FINANCIAL STATEMENTS</t>
  </si>
  <si>
    <t xml:space="preserve">Segment Revenue </t>
  </si>
  <si>
    <t>CHANGES IN THE COMPOSITION OF THE GROUP</t>
  </si>
  <si>
    <t>VARIANCE FROM PROFIT FORECAST OR PROFIT GUARANTEE</t>
  </si>
  <si>
    <t xml:space="preserve">Reversal of deferred tax </t>
  </si>
  <si>
    <t>PURCHASES AND DISPOSAL OF QUOTED SECURITIES</t>
  </si>
  <si>
    <t>CHANGES IN MATERIAL LITIGATION</t>
  </si>
  <si>
    <t xml:space="preserve">BASIS OF PREPARATION </t>
  </si>
  <si>
    <t xml:space="preserve">SEASONAL OR CYCLICAL FACTORS </t>
  </si>
  <si>
    <t xml:space="preserve">CHANGES IN ESTIMATES </t>
  </si>
  <si>
    <t xml:space="preserve">PAYMENT OF DIVIDEND </t>
  </si>
  <si>
    <t xml:space="preserve">SEGMENTAL REPORTING </t>
  </si>
  <si>
    <t xml:space="preserve">Property </t>
  </si>
  <si>
    <t xml:space="preserve">Group Revenue </t>
  </si>
  <si>
    <t xml:space="preserve">Segment Results </t>
  </si>
  <si>
    <t xml:space="preserve">Manufacturing </t>
  </si>
  <si>
    <t xml:space="preserve">Investment holding &amp; Others </t>
  </si>
  <si>
    <t xml:space="preserve">VALUATION OF PROPERTY, PLANT AND EQUIPMENT </t>
  </si>
  <si>
    <t>CONTINGENT LIABILITIES / CAPITAL COMMITMENTS</t>
  </si>
  <si>
    <t xml:space="preserve">REVIEW OF PERFORMANCE </t>
  </si>
  <si>
    <t>COMPARISON WITH PRECEDING QUARTER'S REPORT</t>
  </si>
  <si>
    <t xml:space="preserve">CURRENT YEAR PROSPECTS </t>
  </si>
  <si>
    <t xml:space="preserve">TAXATION </t>
  </si>
  <si>
    <t xml:space="preserve">Malaysian tax expense for the year </t>
  </si>
  <si>
    <t xml:space="preserve">STATUS OF CORPORATE PROPOSALS </t>
  </si>
  <si>
    <t xml:space="preserve">DIVIDENDS </t>
  </si>
  <si>
    <t xml:space="preserve">BY ORDER OF THE BOARD </t>
  </si>
  <si>
    <t xml:space="preserve">Ng Seng Nam </t>
  </si>
  <si>
    <t xml:space="preserve">Company Secretary </t>
  </si>
  <si>
    <t>Operating profit before changes in working capital</t>
  </si>
  <si>
    <t>Net cash (used in)/generated from  operating activities</t>
  </si>
  <si>
    <t>Manufacturing</t>
  </si>
  <si>
    <t xml:space="preserve">Profit from operations </t>
  </si>
  <si>
    <t>Long Term Borrowings</t>
  </si>
  <si>
    <t>Short Term Borrowings</t>
  </si>
  <si>
    <t xml:space="preserve">  share (sen)</t>
  </si>
  <si>
    <t xml:space="preserve">Proposed/ Declared dividend per ordinary </t>
  </si>
  <si>
    <t>(a)</t>
  </si>
  <si>
    <t>(b)</t>
  </si>
  <si>
    <t>( c)</t>
  </si>
  <si>
    <t>(i)</t>
  </si>
  <si>
    <t>STATUS OF CORPORATE PROPOSALS (CONTD.)</t>
  </si>
  <si>
    <t xml:space="preserve">Exceptional items </t>
  </si>
  <si>
    <t>Acquisition of a Subsidiary</t>
  </si>
  <si>
    <t xml:space="preserve">Exceptional Item </t>
  </si>
  <si>
    <t xml:space="preserve">Acquisition of subsidiary net of cash </t>
  </si>
  <si>
    <t>Net repayment of loan to related company</t>
  </si>
  <si>
    <t xml:space="preserve">Income tax </t>
  </si>
  <si>
    <t xml:space="preserve">  - current year </t>
  </si>
  <si>
    <t xml:space="preserve">  - overprovision  in respect of prior years</t>
  </si>
  <si>
    <t>PART A</t>
  </si>
  <si>
    <t>CHANGES IN DEBT AND EQUITY SECURITIES</t>
  </si>
  <si>
    <t>MATERIAL EVENTS SUBSEQUENT TO THE BALANCE SHEET DATE</t>
  </si>
  <si>
    <t>PART B</t>
  </si>
  <si>
    <t>B1.</t>
  </si>
  <si>
    <t>B2.</t>
  </si>
  <si>
    <t>A1.</t>
  </si>
  <si>
    <t>A2.</t>
  </si>
  <si>
    <t>A3.</t>
  </si>
  <si>
    <t>A4.</t>
  </si>
  <si>
    <t>A5.</t>
  </si>
  <si>
    <t>A6.</t>
  </si>
  <si>
    <t>A7.</t>
  </si>
  <si>
    <t>A8.</t>
  </si>
  <si>
    <t>A9.</t>
  </si>
  <si>
    <t>A10.</t>
  </si>
  <si>
    <t>A11.</t>
  </si>
  <si>
    <t>A12.</t>
  </si>
  <si>
    <t>B3.</t>
  </si>
  <si>
    <t>B4.</t>
  </si>
  <si>
    <t>B5.</t>
  </si>
  <si>
    <t xml:space="preserve">PROFIT ON SALE OF UNQUOTED INVESTMENTS AND PROPERTIES </t>
  </si>
  <si>
    <t>B6.</t>
  </si>
  <si>
    <t>B7.</t>
  </si>
  <si>
    <t>B8.</t>
  </si>
  <si>
    <t xml:space="preserve">GROUP BORROWINGS </t>
  </si>
  <si>
    <t>Loan</t>
  </si>
  <si>
    <t>Overdraft</t>
  </si>
  <si>
    <t>B9.</t>
  </si>
  <si>
    <t>B10.</t>
  </si>
  <si>
    <t>B11.</t>
  </si>
  <si>
    <t>B12.</t>
  </si>
  <si>
    <t xml:space="preserve">Long Term  - Secured </t>
  </si>
  <si>
    <t>NET INCOME OR CASH FLOW</t>
  </si>
  <si>
    <t xml:space="preserve">UNUSUAL ITEMS AFFECTING ASSETS, LIABILITIES, EQUITY, </t>
  </si>
  <si>
    <t>Tax (paid)/refund</t>
  </si>
  <si>
    <t xml:space="preserve">od </t>
  </si>
  <si>
    <t xml:space="preserve">  - prior year </t>
  </si>
  <si>
    <t>Profit before tax</t>
  </si>
  <si>
    <t>A4</t>
  </si>
  <si>
    <t>B5</t>
  </si>
  <si>
    <t>A9</t>
  </si>
  <si>
    <t>B9</t>
  </si>
  <si>
    <t>Dividend paid (Note A7)</t>
  </si>
  <si>
    <t xml:space="preserve">Commitment for the acquisition of land </t>
  </si>
  <si>
    <t>On 31 May 2007, the Company  announced the following corporate proposals :-</t>
  </si>
  <si>
    <t xml:space="preserve">OFF BALANCE SHEET FINANCIAL INSTRUMENTS </t>
  </si>
  <si>
    <t>B13.</t>
  </si>
  <si>
    <t>B13</t>
  </si>
  <si>
    <t>Quarterly report on consolidated results for the financial quarter ended 31 DECEMBER 2007.</t>
  </si>
  <si>
    <t xml:space="preserve">CONDENSED CONSOLIDATED INCOME STATEMENTS FOR THE 4TH QUARTER ENDED </t>
  </si>
  <si>
    <t>31 DECEMBER 2007</t>
  </si>
  <si>
    <t xml:space="preserve">12 months </t>
  </si>
  <si>
    <t>31/12/2006</t>
  </si>
  <si>
    <t>31/12/2007</t>
  </si>
  <si>
    <t>Condensed Consolidated Statement of Changes in Equity for the Year ended 31 December 2007</t>
  </si>
  <si>
    <t>Year ended 31 December 2007</t>
  </si>
  <si>
    <t>Year ended 31 December 2006</t>
  </si>
  <si>
    <t>Balance as at 31 December 2007</t>
  </si>
  <si>
    <t>Balance as at 31 December 2006</t>
  </si>
  <si>
    <t>Balance at beginning of year</t>
  </si>
  <si>
    <t>Balance at beginning of year, as previously stated</t>
  </si>
  <si>
    <t>Balance at beginning of year (restated)</t>
  </si>
  <si>
    <t>Condensed Consolidated Balance Sheet As At 31 December 2007</t>
  </si>
  <si>
    <t>31-Dec-07</t>
  </si>
  <si>
    <t>Condensed Consolidated Cash Flow Statement For The Year Ended 31 December 2007</t>
  </si>
  <si>
    <t>Year Ended</t>
  </si>
  <si>
    <t xml:space="preserve"> THE FINANCIAL PERIOD  ENDED 31 DECEMBER  2007</t>
  </si>
  <si>
    <t>FINANCIAL YEAR ENDED 31 DECEMBER 2007</t>
  </si>
  <si>
    <t xml:space="preserve">   12 months ended </t>
  </si>
  <si>
    <t xml:space="preserve">    31st Dec 2007</t>
  </si>
  <si>
    <t xml:space="preserve">    31st Dec 2006</t>
  </si>
  <si>
    <t>26 February 2008</t>
  </si>
  <si>
    <t xml:space="preserve">Profit for the year </t>
  </si>
  <si>
    <t>Purchase of land for development</t>
  </si>
  <si>
    <t>Discount received</t>
  </si>
  <si>
    <t>Cash (used in)/ generated from operations</t>
  </si>
  <si>
    <t>EARNINGS  PER SHARE</t>
  </si>
  <si>
    <t>(iii)</t>
  </si>
  <si>
    <t>(iv)</t>
  </si>
  <si>
    <t xml:space="preserve">(ii) </t>
  </si>
  <si>
    <t xml:space="preserve">Share of result of an associate </t>
  </si>
  <si>
    <t>A11</t>
  </si>
  <si>
    <t>Investment in an associate</t>
  </si>
  <si>
    <t xml:space="preserve">Amount due from an associate </t>
  </si>
  <si>
    <t xml:space="preserve"> FOR THE FINANCIAL PERIOD ENDED 31 DECEMBER 2007</t>
  </si>
  <si>
    <t xml:space="preserve">Cash &amp; Cash Equivalents at end of year </t>
  </si>
  <si>
    <t>parcel 2 11561</t>
  </si>
  <si>
    <t xml:space="preserve">Short Term - Unsecured </t>
  </si>
  <si>
    <t>Purchase &amp; refurbishment cost of investment properties</t>
  </si>
  <si>
    <t>Investment properties</t>
  </si>
  <si>
    <t>51% = 5896</t>
  </si>
  <si>
    <t>2138+5896=8034</t>
  </si>
  <si>
    <t>lfc = 90%*</t>
  </si>
  <si>
    <t>as stated in Note B8(iii) &amp; (iv)</t>
  </si>
  <si>
    <t>Loss for the year</t>
  </si>
  <si>
    <t>Earnings/(loss) per share attributable</t>
  </si>
  <si>
    <t>Profit/(Loss) from operations</t>
  </si>
  <si>
    <t>Profit/(Loss) before taxation</t>
  </si>
  <si>
    <t>Profit/(Loss) for the period</t>
  </si>
  <si>
    <t>Basic earnings/(loss) per share (sen)</t>
  </si>
  <si>
    <t>Profit/Loss) before tax</t>
  </si>
  <si>
    <t xml:space="preserve">Profit/(Loss) for the period </t>
  </si>
  <si>
    <t xml:space="preserve">Profit/(Loss) attributable to ordinary equity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</si>
</sst>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_);\(0.00\)"/>
    <numFmt numFmtId="167" formatCode="0.0_);\(0.0\)"/>
    <numFmt numFmtId="168" formatCode="_(* #,##0.000_);_(* \(#,##0.000\);_(* &quot;-&quot;??_);_(@_)"/>
    <numFmt numFmtId="169" formatCode="#,##0.0_);\(#,##0.0\)"/>
    <numFmt numFmtId="170" formatCode="0_);\(0\)"/>
    <numFmt numFmtId="171" formatCode="#,##0_);[Red]\(#,##0\);\-"/>
    <numFmt numFmtId="172" formatCode="_-* #,##0_-;\-* #,##0_-;_-* &quot;-&quot;??_-;_-@_-"/>
    <numFmt numFmtId="173" formatCode="mmmm\ d\,\ yyyy"/>
    <numFmt numFmtId="174" formatCode="[$-409]dddd\,\ mmmm\ dd\,\ yyyy"/>
    <numFmt numFmtId="175" formatCode="[$-409]mmmm\-yy;@"/>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
  </numFmts>
  <fonts count="12">
    <font>
      <sz val="10"/>
      <name val="Arial"/>
      <family val="0"/>
    </font>
    <font>
      <b/>
      <sz val="12"/>
      <name val="Times New Roman"/>
      <family val="1"/>
    </font>
    <font>
      <sz val="12"/>
      <name val="Times New Roman"/>
      <family val="1"/>
    </font>
    <font>
      <sz val="13"/>
      <name val="Times New Roman"/>
      <family val="1"/>
    </font>
    <font>
      <i/>
      <sz val="12"/>
      <name val="Times New Roman"/>
      <family val="1"/>
    </font>
    <font>
      <b/>
      <sz val="12"/>
      <color indexed="12"/>
      <name val="Times New Roman"/>
      <family val="1"/>
    </font>
    <font>
      <b/>
      <sz val="14"/>
      <name val="Times New Roman"/>
      <family val="1"/>
    </font>
    <font>
      <sz val="14"/>
      <name val="Times New Roman"/>
      <family val="1"/>
    </font>
    <font>
      <sz val="8"/>
      <name val="Arial"/>
      <family val="0"/>
    </font>
    <font>
      <b/>
      <i/>
      <sz val="12"/>
      <name val="Times New Roman"/>
      <family val="1"/>
    </font>
    <font>
      <u val="single"/>
      <sz val="12"/>
      <name val="Times New Roman"/>
      <family val="1"/>
    </font>
    <font>
      <sz val="11"/>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0" borderId="0" xfId="0" applyFont="1" applyAlignment="1">
      <alignment/>
    </xf>
    <xf numFmtId="0" fontId="2" fillId="0" borderId="0" xfId="0" applyFont="1" applyAlignment="1">
      <alignment/>
    </xf>
    <xf numFmtId="165" fontId="2" fillId="0" borderId="0" xfId="15" applyNumberFormat="1" applyFont="1" applyAlignment="1">
      <alignment/>
    </xf>
    <xf numFmtId="165" fontId="2" fillId="0" borderId="0" xfId="0" applyNumberFormat="1" applyFont="1" applyAlignment="1">
      <alignment/>
    </xf>
    <xf numFmtId="0" fontId="2" fillId="0" borderId="0" xfId="0" applyFont="1" applyAlignment="1" quotePrefix="1">
      <alignment/>
    </xf>
    <xf numFmtId="165" fontId="2" fillId="0" borderId="0" xfId="15" applyNumberFormat="1" applyFont="1" applyBorder="1" applyAlignment="1">
      <alignment/>
    </xf>
    <xf numFmtId="165" fontId="2" fillId="0" borderId="0" xfId="15" applyNumberFormat="1" applyFont="1" applyBorder="1" applyAlignment="1">
      <alignment/>
    </xf>
    <xf numFmtId="165" fontId="2" fillId="0" borderId="0" xfId="15" applyNumberFormat="1" applyFont="1" applyAlignment="1">
      <alignment/>
    </xf>
    <xf numFmtId="43" fontId="2" fillId="0" borderId="0" xfId="15" applyNumberFormat="1" applyFont="1" applyAlignment="1">
      <alignment/>
    </xf>
    <xf numFmtId="165" fontId="1" fillId="0" borderId="0" xfId="15" applyNumberFormat="1" applyFont="1" applyAlignment="1">
      <alignment horizontal="center"/>
    </xf>
    <xf numFmtId="165" fontId="1" fillId="0" borderId="0" xfId="15" applyNumberFormat="1" applyFont="1" applyAlignment="1">
      <alignment/>
    </xf>
    <xf numFmtId="0" fontId="1" fillId="0" borderId="0" xfId="0" applyFont="1" applyAlignment="1">
      <alignment horizontal="center"/>
    </xf>
    <xf numFmtId="14" fontId="1" fillId="0" borderId="0" xfId="0" applyNumberFormat="1" applyFont="1" applyAlignment="1" quotePrefix="1">
      <alignment horizontal="center"/>
    </xf>
    <xf numFmtId="0" fontId="2" fillId="0" borderId="0" xfId="0" applyFont="1" applyBorder="1" applyAlignment="1">
      <alignment/>
    </xf>
    <xf numFmtId="165" fontId="2" fillId="0" borderId="1" xfId="15" applyNumberFormat="1" applyFont="1" applyBorder="1" applyAlignment="1">
      <alignment/>
    </xf>
    <xf numFmtId="165" fontId="2" fillId="0" borderId="2" xfId="15" applyNumberFormat="1" applyFont="1" applyBorder="1" applyAlignment="1">
      <alignment/>
    </xf>
    <xf numFmtId="165" fontId="2" fillId="0" borderId="3" xfId="15" applyNumberFormat="1" applyFont="1" applyBorder="1" applyAlignment="1">
      <alignment/>
    </xf>
    <xf numFmtId="0" fontId="2" fillId="0" borderId="0" xfId="0" applyFont="1" applyAlignment="1">
      <alignment/>
    </xf>
    <xf numFmtId="166" fontId="2" fillId="0" borderId="3" xfId="0" applyNumberFormat="1" applyFont="1" applyBorder="1" applyAlignment="1">
      <alignment/>
    </xf>
    <xf numFmtId="0" fontId="2" fillId="0" borderId="4" xfId="0" applyFont="1" applyBorder="1" applyAlignment="1">
      <alignment/>
    </xf>
    <xf numFmtId="14" fontId="2" fillId="0" borderId="0" xfId="0" applyNumberFormat="1" applyFont="1" applyAlignment="1">
      <alignment/>
    </xf>
    <xf numFmtId="0" fontId="2" fillId="0" borderId="0" xfId="0" applyFont="1" applyFill="1" applyAlignment="1">
      <alignment horizontal="left"/>
    </xf>
    <xf numFmtId="0" fontId="1" fillId="0" borderId="0" xfId="0" applyFont="1" applyAlignment="1">
      <alignment horizontal="left"/>
    </xf>
    <xf numFmtId="165" fontId="3" fillId="0" borderId="0" xfId="15" applyNumberFormat="1" applyFont="1" applyFill="1" applyBorder="1" applyAlignment="1">
      <alignment/>
    </xf>
    <xf numFmtId="165" fontId="3" fillId="0" borderId="1" xfId="15" applyNumberFormat="1" applyFont="1" applyFill="1" applyBorder="1" applyAlignment="1">
      <alignment/>
    </xf>
    <xf numFmtId="10" fontId="2" fillId="0" borderId="0" xfId="0" applyNumberFormat="1" applyFont="1" applyAlignment="1">
      <alignment/>
    </xf>
    <xf numFmtId="10" fontId="2" fillId="0" borderId="0" xfId="0" applyNumberFormat="1" applyFont="1" applyBorder="1" applyAlignment="1">
      <alignment/>
    </xf>
    <xf numFmtId="0" fontId="2" fillId="0" borderId="0" xfId="0" applyFont="1" applyFill="1" applyAlignment="1">
      <alignment/>
    </xf>
    <xf numFmtId="0" fontId="3"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xf>
    <xf numFmtId="0" fontId="2" fillId="0" borderId="1" xfId="0" applyFont="1" applyFill="1" applyBorder="1" applyAlignment="1">
      <alignment/>
    </xf>
    <xf numFmtId="165" fontId="2" fillId="0" borderId="0" xfId="15" applyNumberFormat="1" applyFont="1" applyFill="1" applyBorder="1" applyAlignment="1">
      <alignment/>
    </xf>
    <xf numFmtId="0" fontId="4" fillId="0" borderId="0" xfId="0" applyFont="1" applyFill="1" applyBorder="1" applyAlignment="1">
      <alignment/>
    </xf>
    <xf numFmtId="165" fontId="2" fillId="0" borderId="1" xfId="15" applyNumberFormat="1" applyFont="1" applyFill="1" applyBorder="1" applyAlignment="1">
      <alignment/>
    </xf>
    <xf numFmtId="4" fontId="2" fillId="0" borderId="0" xfId="15" applyNumberFormat="1" applyFont="1" applyFill="1" applyBorder="1" applyAlignment="1">
      <alignment/>
    </xf>
    <xf numFmtId="0" fontId="5" fillId="0" borderId="0" xfId="0" applyFont="1" applyFill="1" applyBorder="1" applyAlignment="1">
      <alignment horizontal="center"/>
    </xf>
    <xf numFmtId="172" fontId="2" fillId="0" borderId="0" xfId="15" applyNumberFormat="1" applyFont="1" applyFill="1" applyBorder="1" applyAlignment="1">
      <alignment/>
    </xf>
    <xf numFmtId="172" fontId="2" fillId="0" borderId="0" xfId="0" applyNumberFormat="1" applyFont="1" applyBorder="1" applyAlignment="1">
      <alignment/>
    </xf>
    <xf numFmtId="0" fontId="3" fillId="0" borderId="0" xfId="0" applyFont="1" applyBorder="1" applyAlignment="1">
      <alignment/>
    </xf>
    <xf numFmtId="0" fontId="1" fillId="0" borderId="0" xfId="0" applyFont="1" applyBorder="1" applyAlignment="1">
      <alignment/>
    </xf>
    <xf numFmtId="165" fontId="2" fillId="0" borderId="5" xfId="15" applyNumberFormat="1" applyFont="1" applyFill="1" applyBorder="1" applyAlignment="1">
      <alignment/>
    </xf>
    <xf numFmtId="0" fontId="6" fillId="0" borderId="0" xfId="0" applyFont="1" applyAlignment="1">
      <alignment horizontal="left"/>
    </xf>
    <xf numFmtId="0" fontId="2" fillId="0" borderId="1" xfId="0" applyFont="1" applyBorder="1" applyAlignment="1">
      <alignment/>
    </xf>
    <xf numFmtId="172" fontId="2" fillId="0" borderId="0" xfId="0" applyNumberFormat="1" applyFont="1" applyFill="1" applyAlignment="1">
      <alignment/>
    </xf>
    <xf numFmtId="172" fontId="2" fillId="0" borderId="0" xfId="15" applyNumberFormat="1" applyFont="1" applyFill="1" applyBorder="1" applyAlignment="1">
      <alignment horizontal="center"/>
    </xf>
    <xf numFmtId="165" fontId="2" fillId="0" borderId="3" xfId="15" applyNumberFormat="1" applyFont="1" applyFill="1" applyBorder="1" applyAlignment="1">
      <alignment/>
    </xf>
    <xf numFmtId="0" fontId="2" fillId="0" borderId="0" xfId="0" applyFont="1" applyAlignment="1">
      <alignment horizontal="left"/>
    </xf>
    <xf numFmtId="166" fontId="2" fillId="0" borderId="0" xfId="0" applyNumberFormat="1" applyFont="1" applyBorder="1" applyAlignment="1">
      <alignment/>
    </xf>
    <xf numFmtId="0" fontId="1" fillId="0" borderId="0" xfId="0" applyFont="1" applyAlignment="1">
      <alignment/>
    </xf>
    <xf numFmtId="0" fontId="6" fillId="0" borderId="0" xfId="0" applyFont="1" applyAlignment="1">
      <alignment/>
    </xf>
    <xf numFmtId="0" fontId="4" fillId="0" borderId="0" xfId="0" applyFont="1" applyBorder="1" applyAlignment="1">
      <alignment/>
    </xf>
    <xf numFmtId="165" fontId="2" fillId="0" borderId="1" xfId="0" applyNumberFormat="1" applyFont="1" applyBorder="1" applyAlignment="1">
      <alignment/>
    </xf>
    <xf numFmtId="165" fontId="2" fillId="0" borderId="6" xfId="15" applyNumberFormat="1" applyFont="1" applyFill="1" applyBorder="1" applyAlignment="1">
      <alignment/>
    </xf>
    <xf numFmtId="165" fontId="2" fillId="0" borderId="0" xfId="0" applyNumberFormat="1" applyFont="1" applyBorder="1" applyAlignment="1">
      <alignment/>
    </xf>
    <xf numFmtId="165" fontId="2" fillId="0" borderId="0" xfId="0" applyNumberFormat="1" applyFont="1" applyBorder="1" applyAlignment="1">
      <alignment horizontal="right"/>
    </xf>
    <xf numFmtId="165" fontId="2" fillId="0" borderId="0" xfId="0" applyNumberFormat="1" applyFont="1" applyFill="1" applyBorder="1" applyAlignment="1">
      <alignment/>
    </xf>
    <xf numFmtId="0" fontId="7" fillId="0" borderId="0" xfId="0" applyFont="1" applyAlignment="1">
      <alignment/>
    </xf>
    <xf numFmtId="0" fontId="1" fillId="0" borderId="0" xfId="0" applyFont="1" applyBorder="1" applyAlignment="1">
      <alignment horizontal="center"/>
    </xf>
    <xf numFmtId="165" fontId="2" fillId="0" borderId="0" xfId="15" applyNumberFormat="1" applyFont="1" applyFill="1" applyBorder="1" applyAlignment="1">
      <alignment horizontal="center"/>
    </xf>
    <xf numFmtId="14" fontId="1" fillId="0" borderId="0" xfId="0" applyNumberFormat="1" applyFont="1" applyAlignment="1">
      <alignment horizontal="center"/>
    </xf>
    <xf numFmtId="0" fontId="1" fillId="0" borderId="1" xfId="0" applyFont="1" applyFill="1" applyBorder="1" applyAlignment="1">
      <alignment horizontal="center"/>
    </xf>
    <xf numFmtId="0" fontId="2" fillId="0" borderId="0" xfId="0" applyFont="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xf>
    <xf numFmtId="0" fontId="9" fillId="0" borderId="0" xfId="0" applyFont="1" applyFill="1" applyBorder="1" applyAlignment="1">
      <alignment/>
    </xf>
    <xf numFmtId="15" fontId="1" fillId="0" borderId="0" xfId="0" applyNumberFormat="1" applyFont="1" applyFill="1" applyBorder="1" applyAlignment="1" quotePrefix="1">
      <alignment horizontal="center"/>
    </xf>
    <xf numFmtId="0" fontId="2" fillId="0" borderId="0" xfId="0" applyFont="1" applyFill="1" applyBorder="1" applyAlignment="1">
      <alignment/>
    </xf>
    <xf numFmtId="4" fontId="2" fillId="0" borderId="6" xfId="15" applyNumberFormat="1" applyFont="1" applyFill="1" applyBorder="1" applyAlignment="1">
      <alignment/>
    </xf>
    <xf numFmtId="0" fontId="2" fillId="0" borderId="0" xfId="0" applyFont="1" applyBorder="1" applyAlignment="1" quotePrefix="1">
      <alignment/>
    </xf>
    <xf numFmtId="0" fontId="2" fillId="0" borderId="0" xfId="0" applyFont="1" applyAlignment="1" quotePrefix="1">
      <alignment/>
    </xf>
    <xf numFmtId="15" fontId="1" fillId="0" borderId="0" xfId="0" applyNumberFormat="1" applyFont="1" applyAlignment="1" quotePrefix="1">
      <alignment/>
    </xf>
    <xf numFmtId="0" fontId="2" fillId="0" borderId="0" xfId="0" applyFont="1" applyAlignment="1">
      <alignment horizontal="center"/>
    </xf>
    <xf numFmtId="0" fontId="1" fillId="0" borderId="0" xfId="0" applyFont="1" applyFill="1" applyAlignment="1">
      <alignment vertical="center"/>
    </xf>
    <xf numFmtId="0" fontId="1" fillId="0" borderId="0" xfId="0" applyFont="1" applyFill="1" applyBorder="1" applyAlignment="1" quotePrefix="1">
      <alignment horizontal="center"/>
    </xf>
    <xf numFmtId="165" fontId="2" fillId="0" borderId="4" xfId="15" applyNumberFormat="1" applyFont="1" applyFill="1" applyBorder="1" applyAlignment="1">
      <alignment/>
    </xf>
    <xf numFmtId="0" fontId="1" fillId="0" borderId="0" xfId="0" applyFont="1" applyAlignment="1" quotePrefix="1">
      <alignment horizontal="center"/>
    </xf>
    <xf numFmtId="165" fontId="2" fillId="0" borderId="1" xfId="15" applyNumberFormat="1" applyFont="1" applyBorder="1" applyAlignment="1">
      <alignment/>
    </xf>
    <xf numFmtId="172" fontId="2" fillId="0" borderId="1" xfId="15" applyNumberFormat="1" applyFont="1" applyFill="1" applyBorder="1" applyAlignment="1">
      <alignment/>
    </xf>
    <xf numFmtId="172" fontId="2" fillId="0" borderId="1" xfId="15" applyNumberFormat="1" applyFont="1" applyFill="1" applyBorder="1" applyAlignment="1">
      <alignment horizontal="center"/>
    </xf>
    <xf numFmtId="165" fontId="2" fillId="0" borderId="1" xfId="15" applyNumberFormat="1" applyFont="1" applyFill="1" applyBorder="1" applyAlignment="1">
      <alignment horizontal="center"/>
    </xf>
    <xf numFmtId="0" fontId="1" fillId="0" borderId="4" xfId="0" applyFont="1" applyBorder="1" applyAlignment="1">
      <alignment/>
    </xf>
    <xf numFmtId="165" fontId="2" fillId="0" borderId="4" xfId="15" applyNumberFormat="1" applyFont="1" applyBorder="1" applyAlignment="1">
      <alignment/>
    </xf>
    <xf numFmtId="0" fontId="2" fillId="0" borderId="0" xfId="0" applyFont="1" applyAlignment="1">
      <alignment horizontal="right"/>
    </xf>
    <xf numFmtId="41" fontId="2" fillId="0" borderId="4" xfId="0" applyNumberFormat="1" applyFont="1" applyBorder="1" applyAlignment="1">
      <alignment/>
    </xf>
    <xf numFmtId="0" fontId="10" fillId="0" borderId="0" xfId="0" applyFont="1" applyAlignment="1">
      <alignment horizontal="left"/>
    </xf>
    <xf numFmtId="165" fontId="2" fillId="0" borderId="4" xfId="0" applyNumberFormat="1" applyFont="1" applyBorder="1" applyAlignment="1">
      <alignment/>
    </xf>
    <xf numFmtId="0" fontId="2" fillId="0" borderId="0" xfId="0" applyFont="1" applyAlignment="1" quotePrefix="1">
      <alignment horizontal="left"/>
    </xf>
    <xf numFmtId="165" fontId="2" fillId="0" borderId="3" xfId="15" applyNumberFormat="1" applyFont="1" applyBorder="1" applyAlignment="1">
      <alignment/>
    </xf>
    <xf numFmtId="0" fontId="2" fillId="0" borderId="1" xfId="0" applyFont="1" applyBorder="1" applyAlignment="1">
      <alignment horizontal="left"/>
    </xf>
    <xf numFmtId="0" fontId="1" fillId="0" borderId="0" xfId="0" applyFont="1" applyBorder="1" applyAlignment="1">
      <alignment horizontal="left"/>
    </xf>
    <xf numFmtId="0" fontId="11" fillId="0" borderId="0" xfId="0" applyFont="1" applyAlignment="1">
      <alignment horizontal="justify"/>
    </xf>
    <xf numFmtId="0" fontId="1" fillId="0" borderId="1" xfId="0" applyFont="1" applyBorder="1" applyAlignment="1">
      <alignment/>
    </xf>
    <xf numFmtId="0" fontId="1" fillId="0" borderId="0" xfId="0" applyFont="1" applyBorder="1" applyAlignment="1">
      <alignment/>
    </xf>
    <xf numFmtId="0" fontId="2" fillId="0" borderId="0" xfId="0" applyFont="1" applyBorder="1" applyAlignment="1">
      <alignment horizontal="left"/>
    </xf>
    <xf numFmtId="0" fontId="2" fillId="0" borderId="0" xfId="0" applyFont="1" applyAlignment="1" quotePrefix="1">
      <alignment horizontal="right"/>
    </xf>
    <xf numFmtId="41" fontId="2" fillId="0" borderId="0" xfId="0" applyNumberFormat="1" applyFont="1" applyAlignment="1">
      <alignment horizontal="right"/>
    </xf>
    <xf numFmtId="0" fontId="2" fillId="0" borderId="0" xfId="0" applyFont="1" applyAlignment="1" quotePrefix="1">
      <alignment horizontal="center"/>
    </xf>
    <xf numFmtId="41" fontId="2" fillId="0" borderId="0" xfId="0" applyNumberFormat="1" applyFont="1" applyBorder="1" applyAlignment="1">
      <alignment/>
    </xf>
    <xf numFmtId="0" fontId="1" fillId="0" borderId="0" xfId="0" applyFont="1" applyFill="1" applyBorder="1" applyAlignment="1">
      <alignment horizontal="center"/>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12</xdr:row>
      <xdr:rowOff>9525</xdr:rowOff>
    </xdr:from>
    <xdr:ext cx="5486400" cy="2133600"/>
    <xdr:sp>
      <xdr:nvSpPr>
        <xdr:cNvPr id="1" name="TextBox 1"/>
        <xdr:cNvSpPr txBox="1">
          <a:spLocks noChangeArrowheads="1"/>
        </xdr:cNvSpPr>
      </xdr:nvSpPr>
      <xdr:spPr>
        <a:xfrm>
          <a:off x="457200" y="2409825"/>
          <a:ext cx="5486400" cy="2133600"/>
        </a:xfrm>
        <a:prstGeom prst="rect">
          <a:avLst/>
        </a:prstGeom>
        <a:solidFill>
          <a:srgbClr val="FFFFFF"/>
        </a:solidFill>
        <a:ln w="9525" cmpd="sng">
          <a:noFill/>
        </a:ln>
      </xdr:spPr>
      <xdr:txBody>
        <a:bodyPr vertOverflow="clip" wrap="square"/>
        <a:p>
          <a:pPr algn="just">
            <a:defRPr/>
          </a:pPr>
          <a:r>
            <a:rPr lang="en-US" cap="none" sz="1200" b="0" i="0" u="none" baseline="0"/>
            <a:t>The interim financial statements are unaudited and have been prepared in accordance with the Financial Reporting Standard (FRS) 134, 'Interim Financial Reporting' issued by the Malaysian Accounting Standards Board ("MASB") and paragraph 9.22 of the Listing Requirements of Bursa Malaysia Securities Berhad and should be read in conjunction with the Group's annual audited financial statements for the year ended 31 December 2006.
The accounting policies and methods of computation adopted by the Group in this report are consistent with those adopted in the annual audited financial statements for the year ended 31 December 2006.</a:t>
          </a:r>
        </a:p>
      </xdr:txBody>
    </xdr:sp>
    <xdr:clientData/>
  </xdr:oneCellAnchor>
  <xdr:oneCellAnchor>
    <xdr:from>
      <xdr:col>1</xdr:col>
      <xdr:colOff>19050</xdr:colOff>
      <xdr:row>25</xdr:row>
      <xdr:rowOff>9525</xdr:rowOff>
    </xdr:from>
    <xdr:ext cx="5438775" cy="390525"/>
    <xdr:sp>
      <xdr:nvSpPr>
        <xdr:cNvPr id="2" name="TextBox 2"/>
        <xdr:cNvSpPr txBox="1">
          <a:spLocks noChangeArrowheads="1"/>
        </xdr:cNvSpPr>
      </xdr:nvSpPr>
      <xdr:spPr>
        <a:xfrm>
          <a:off x="466725" y="5010150"/>
          <a:ext cx="5438775" cy="390525"/>
        </a:xfrm>
        <a:prstGeom prst="rect">
          <a:avLst/>
        </a:prstGeom>
        <a:solidFill>
          <a:srgbClr val="FFFFFF"/>
        </a:solidFill>
        <a:ln w="9525" cmpd="sng">
          <a:noFill/>
        </a:ln>
      </xdr:spPr>
      <xdr:txBody>
        <a:bodyPr vertOverflow="clip" wrap="square"/>
        <a:p>
          <a:pPr algn="just">
            <a:defRPr/>
          </a:pPr>
          <a:r>
            <a:rPr lang="en-US" cap="none" sz="1200" b="0" i="0" u="none" baseline="0"/>
            <a:t>The audit report of the preceding year annual financial statements was not qualified.</a:t>
          </a:r>
        </a:p>
      </xdr:txBody>
    </xdr:sp>
    <xdr:clientData/>
  </xdr:oneCellAnchor>
  <xdr:oneCellAnchor>
    <xdr:from>
      <xdr:col>1</xdr:col>
      <xdr:colOff>0</xdr:colOff>
      <xdr:row>30</xdr:row>
      <xdr:rowOff>19050</xdr:rowOff>
    </xdr:from>
    <xdr:ext cx="5457825" cy="381000"/>
    <xdr:sp>
      <xdr:nvSpPr>
        <xdr:cNvPr id="3" name="TextBox 3"/>
        <xdr:cNvSpPr txBox="1">
          <a:spLocks noChangeArrowheads="1"/>
        </xdr:cNvSpPr>
      </xdr:nvSpPr>
      <xdr:spPr>
        <a:xfrm>
          <a:off x="447675" y="5943600"/>
          <a:ext cx="5457825" cy="381000"/>
        </a:xfrm>
        <a:prstGeom prst="rect">
          <a:avLst/>
        </a:prstGeom>
        <a:solidFill>
          <a:srgbClr val="FFFFFF"/>
        </a:solidFill>
        <a:ln w="9525" cmpd="sng">
          <a:noFill/>
        </a:ln>
      </xdr:spPr>
      <xdr:txBody>
        <a:bodyPr vertOverflow="clip" wrap="square"/>
        <a:p>
          <a:pPr algn="just">
            <a:defRPr/>
          </a:pPr>
          <a:r>
            <a:rPr lang="en-US" cap="none" sz="1200" b="0" i="0" u="none" baseline="0"/>
            <a:t>The business of the Group is generally not subject to seasonal changes.</a:t>
          </a:r>
        </a:p>
      </xdr:txBody>
    </xdr:sp>
    <xdr:clientData/>
  </xdr:oneCellAnchor>
  <xdr:oneCellAnchor>
    <xdr:from>
      <xdr:col>1</xdr:col>
      <xdr:colOff>19050</xdr:colOff>
      <xdr:row>36</xdr:row>
      <xdr:rowOff>19050</xdr:rowOff>
    </xdr:from>
    <xdr:ext cx="5457825" cy="1000125"/>
    <xdr:sp>
      <xdr:nvSpPr>
        <xdr:cNvPr id="4" name="TextBox 4"/>
        <xdr:cNvSpPr txBox="1">
          <a:spLocks noChangeArrowheads="1"/>
        </xdr:cNvSpPr>
      </xdr:nvSpPr>
      <xdr:spPr>
        <a:xfrm>
          <a:off x="466725" y="7067550"/>
          <a:ext cx="5457825" cy="1000125"/>
        </a:xfrm>
        <a:prstGeom prst="rect">
          <a:avLst/>
        </a:prstGeom>
        <a:solidFill>
          <a:srgbClr val="FFFFFF"/>
        </a:solidFill>
        <a:ln w="9525" cmpd="sng">
          <a:noFill/>
        </a:ln>
      </xdr:spPr>
      <xdr:txBody>
        <a:bodyPr vertOverflow="clip" wrap="square"/>
        <a:p>
          <a:pPr algn="just">
            <a:defRPr/>
          </a:pPr>
          <a:r>
            <a:rPr lang="en-US" cap="none" sz="1200" b="0" i="0" u="none" baseline="0"/>
            <a:t>There were no unusual items affecting assets, liabilities, equity, net income or cash flows of the Group for the financial year ended 31 December 2007. In the previous financial year, there was a gain of RM 449,000 arising from a consolidation of a subsidiary acquired during the 3rd quarter of 2006.</a:t>
          </a:r>
        </a:p>
      </xdr:txBody>
    </xdr:sp>
    <xdr:clientData/>
  </xdr:oneCellAnchor>
  <xdr:oneCellAnchor>
    <xdr:from>
      <xdr:col>1</xdr:col>
      <xdr:colOff>9525</xdr:colOff>
      <xdr:row>44</xdr:row>
      <xdr:rowOff>0</xdr:rowOff>
    </xdr:from>
    <xdr:ext cx="5486400" cy="619125"/>
    <xdr:sp>
      <xdr:nvSpPr>
        <xdr:cNvPr id="5" name="TextBox 5"/>
        <xdr:cNvSpPr txBox="1">
          <a:spLocks noChangeArrowheads="1"/>
        </xdr:cNvSpPr>
      </xdr:nvSpPr>
      <xdr:spPr>
        <a:xfrm>
          <a:off x="457200" y="8572500"/>
          <a:ext cx="5486400" cy="619125"/>
        </a:xfrm>
        <a:prstGeom prst="rect">
          <a:avLst/>
        </a:prstGeom>
        <a:solidFill>
          <a:srgbClr val="FFFFFF"/>
        </a:solidFill>
        <a:ln w="9525" cmpd="sng">
          <a:noFill/>
        </a:ln>
      </xdr:spPr>
      <xdr:txBody>
        <a:bodyPr vertOverflow="clip" wrap="square"/>
        <a:p>
          <a:pPr algn="just">
            <a:defRPr/>
          </a:pPr>
          <a:r>
            <a:rPr lang="en-US" cap="none" sz="1200" b="0" i="0" u="none" baseline="0"/>
            <a:t>There were no changes in estimates of amounts reported in prior financial years that have a material effect on the results for the current financial year.</a:t>
          </a:r>
        </a:p>
      </xdr:txBody>
    </xdr:sp>
    <xdr:clientData/>
  </xdr:oneCellAnchor>
  <xdr:oneCellAnchor>
    <xdr:from>
      <xdr:col>1</xdr:col>
      <xdr:colOff>0</xdr:colOff>
      <xdr:row>50</xdr:row>
      <xdr:rowOff>19050</xdr:rowOff>
    </xdr:from>
    <xdr:ext cx="5495925" cy="609600"/>
    <xdr:sp>
      <xdr:nvSpPr>
        <xdr:cNvPr id="6" name="TextBox 6"/>
        <xdr:cNvSpPr txBox="1">
          <a:spLocks noChangeArrowheads="1"/>
        </xdr:cNvSpPr>
      </xdr:nvSpPr>
      <xdr:spPr>
        <a:xfrm>
          <a:off x="447675" y="9715500"/>
          <a:ext cx="5495925" cy="609600"/>
        </a:xfrm>
        <a:prstGeom prst="rect">
          <a:avLst/>
        </a:prstGeom>
        <a:solidFill>
          <a:srgbClr val="FFFFFF"/>
        </a:solidFill>
        <a:ln w="9525" cmpd="sng">
          <a:noFill/>
        </a:ln>
      </xdr:spPr>
      <xdr:txBody>
        <a:bodyPr vertOverflow="clip" wrap="square"/>
        <a:p>
          <a:pPr algn="just">
            <a:defRPr/>
          </a:pPr>
          <a:r>
            <a:rPr lang="en-US" cap="none" sz="1200" b="0" i="0" u="none" baseline="0"/>
            <a:t>There were no issuance and repayment of debt and equity securities during the financial year ended 31 December  2007.</a:t>
          </a:r>
        </a:p>
      </xdr:txBody>
    </xdr:sp>
    <xdr:clientData/>
  </xdr:oneCellAnchor>
  <xdr:oneCellAnchor>
    <xdr:from>
      <xdr:col>1</xdr:col>
      <xdr:colOff>19050</xdr:colOff>
      <xdr:row>56</xdr:row>
      <xdr:rowOff>19050</xdr:rowOff>
    </xdr:from>
    <xdr:ext cx="5457825" cy="1876425"/>
    <xdr:sp>
      <xdr:nvSpPr>
        <xdr:cNvPr id="7" name="TextBox 7"/>
        <xdr:cNvSpPr txBox="1">
          <a:spLocks noChangeArrowheads="1"/>
        </xdr:cNvSpPr>
      </xdr:nvSpPr>
      <xdr:spPr>
        <a:xfrm>
          <a:off x="466725" y="10868025"/>
          <a:ext cx="5457825" cy="1876425"/>
        </a:xfrm>
        <a:prstGeom prst="rect">
          <a:avLst/>
        </a:prstGeom>
        <a:solidFill>
          <a:srgbClr val="FFFFFF"/>
        </a:solidFill>
        <a:ln w="9525" cmpd="sng">
          <a:noFill/>
        </a:ln>
      </xdr:spPr>
      <xdr:txBody>
        <a:bodyPr vertOverflow="clip" wrap="square"/>
        <a:p>
          <a:pPr algn="just">
            <a:defRPr/>
          </a:pPr>
          <a:r>
            <a:rPr lang="en-US" cap="none" sz="1200" b="0" i="0" u="none" baseline="0"/>
            <a:t>A dividend of 4% less 27% taxation on the 30,831,000 Irredeemable Convertible Preference Shares ("ICPS") amounting to RM890,799 was paid on 15 May 2007 in respect of the financial year ended 31 December 2006.
A dividend of RM330,846 on the ICPS was paid on 15 May 2006 in respect of the financial year ended 31 December 2005. The dividend paid approximates 1.49% less 28% taxation and was calculated on the basis of 4% per annum pro-rated from the date of issuance of the ICPS of 18 August 2005 to 31 December 2005.
</a:t>
          </a:r>
        </a:p>
      </xdr:txBody>
    </xdr:sp>
    <xdr:clientData/>
  </xdr:oneCellAnchor>
  <xdr:oneCellAnchor>
    <xdr:from>
      <xdr:col>1</xdr:col>
      <xdr:colOff>19050</xdr:colOff>
      <xdr:row>88</xdr:row>
      <xdr:rowOff>19050</xdr:rowOff>
    </xdr:from>
    <xdr:ext cx="5476875" cy="600075"/>
    <xdr:sp>
      <xdr:nvSpPr>
        <xdr:cNvPr id="8" name="TextBox 8"/>
        <xdr:cNvSpPr txBox="1">
          <a:spLocks noChangeArrowheads="1"/>
        </xdr:cNvSpPr>
      </xdr:nvSpPr>
      <xdr:spPr>
        <a:xfrm>
          <a:off x="466725" y="17002125"/>
          <a:ext cx="5476875" cy="600075"/>
        </a:xfrm>
        <a:prstGeom prst="rect">
          <a:avLst/>
        </a:prstGeom>
        <a:solidFill>
          <a:srgbClr val="FFFFFF"/>
        </a:solidFill>
        <a:ln w="9525" cmpd="sng">
          <a:noFill/>
        </a:ln>
      </xdr:spPr>
      <xdr:txBody>
        <a:bodyPr vertOverflow="clip" wrap="square"/>
        <a:p>
          <a:pPr algn="just">
            <a:defRPr/>
          </a:pPr>
          <a:r>
            <a:rPr lang="en-US" cap="none" sz="1200" b="0" i="0" u="none" baseline="0"/>
            <a:t>Segmental information relating to geographical areas of operations has not been presented as the Group operates only in Malaysia.</a:t>
          </a:r>
        </a:p>
      </xdr:txBody>
    </xdr:sp>
    <xdr:clientData/>
  </xdr:oneCellAnchor>
  <xdr:oneCellAnchor>
    <xdr:from>
      <xdr:col>1</xdr:col>
      <xdr:colOff>19050</xdr:colOff>
      <xdr:row>94</xdr:row>
      <xdr:rowOff>19050</xdr:rowOff>
    </xdr:from>
    <xdr:ext cx="5476875" cy="581025"/>
    <xdr:sp>
      <xdr:nvSpPr>
        <xdr:cNvPr id="9" name="TextBox 9"/>
        <xdr:cNvSpPr txBox="1">
          <a:spLocks noChangeArrowheads="1"/>
        </xdr:cNvSpPr>
      </xdr:nvSpPr>
      <xdr:spPr>
        <a:xfrm>
          <a:off x="466725" y="18202275"/>
          <a:ext cx="5476875" cy="581025"/>
        </a:xfrm>
        <a:prstGeom prst="rect">
          <a:avLst/>
        </a:prstGeom>
        <a:solidFill>
          <a:srgbClr val="FFFFFF"/>
        </a:solidFill>
        <a:ln w="9525" cmpd="sng">
          <a:noFill/>
        </a:ln>
      </xdr:spPr>
      <xdr:txBody>
        <a:bodyPr vertOverflow="clip" wrap="square"/>
        <a:p>
          <a:pPr algn="just">
            <a:defRPr/>
          </a:pPr>
          <a:r>
            <a:rPr lang="en-US" cap="none" sz="1200" b="0" i="0" u="none" baseline="0"/>
            <a:t>The carrying amount of property, plant and equipment is at cost less accumulated depreciation and impairment losses.</a:t>
          </a:r>
        </a:p>
      </xdr:txBody>
    </xdr:sp>
    <xdr:clientData/>
  </xdr:oneCellAnchor>
  <xdr:oneCellAnchor>
    <xdr:from>
      <xdr:col>1</xdr:col>
      <xdr:colOff>0</xdr:colOff>
      <xdr:row>100</xdr:row>
      <xdr:rowOff>0</xdr:rowOff>
    </xdr:from>
    <xdr:ext cx="5495925" cy="542925"/>
    <xdr:sp>
      <xdr:nvSpPr>
        <xdr:cNvPr id="10" name="TextBox 10"/>
        <xdr:cNvSpPr txBox="1">
          <a:spLocks noChangeArrowheads="1"/>
        </xdr:cNvSpPr>
      </xdr:nvSpPr>
      <xdr:spPr>
        <a:xfrm>
          <a:off x="447675" y="19307175"/>
          <a:ext cx="5495925" cy="542925"/>
        </a:xfrm>
        <a:prstGeom prst="rect">
          <a:avLst/>
        </a:prstGeom>
        <a:solidFill>
          <a:srgbClr val="FFFFFF"/>
        </a:solidFill>
        <a:ln w="9525" cmpd="sng">
          <a:noFill/>
        </a:ln>
      </xdr:spPr>
      <xdr:txBody>
        <a:bodyPr vertOverflow="clip" wrap="square"/>
        <a:p>
          <a:pPr algn="just">
            <a:defRPr/>
          </a:pPr>
          <a:r>
            <a:rPr lang="en-US" cap="none" sz="1200" b="0" i="0" u="none" baseline="0"/>
            <a:t>The material events subsequent to the end of the financial year are disclosed in Note B8.</a:t>
          </a:r>
        </a:p>
      </xdr:txBody>
    </xdr:sp>
    <xdr:clientData/>
  </xdr:oneCellAnchor>
  <xdr:oneCellAnchor>
    <xdr:from>
      <xdr:col>1</xdr:col>
      <xdr:colOff>19050</xdr:colOff>
      <xdr:row>106</xdr:row>
      <xdr:rowOff>19050</xdr:rowOff>
    </xdr:from>
    <xdr:ext cx="5476875" cy="1866900"/>
    <xdr:sp>
      <xdr:nvSpPr>
        <xdr:cNvPr id="11" name="TextBox 11"/>
        <xdr:cNvSpPr txBox="1">
          <a:spLocks noChangeArrowheads="1"/>
        </xdr:cNvSpPr>
      </xdr:nvSpPr>
      <xdr:spPr>
        <a:xfrm>
          <a:off x="466725" y="20488275"/>
          <a:ext cx="5476875" cy="1866900"/>
        </a:xfrm>
        <a:prstGeom prst="rect">
          <a:avLst/>
        </a:prstGeom>
        <a:solidFill>
          <a:srgbClr val="FFFFFF"/>
        </a:solidFill>
        <a:ln w="9525" cmpd="sng">
          <a:noFill/>
        </a:ln>
      </xdr:spPr>
      <xdr:txBody>
        <a:bodyPr vertOverflow="clip" wrap="square"/>
        <a:p>
          <a:pPr algn="just">
            <a:defRPr/>
          </a:pPr>
          <a:r>
            <a:rPr lang="en-US" cap="none" sz="1200" b="0" i="0" u="none" baseline="0"/>
            <a:t>The Company's shareholding in Mulpha Argyle Property Sdn Bhd (formerly known as Mega Readymixed Sdn Bhd), ("MAPSB"), was reduced from 100% to 51% following the 49% equity participaton of two external parties as disclosed in Note B8(ii)(b). MAPSB is considered an associate company as the Company does not have control over the Board of Directors of MAPSB.
For the year ended 31 December 2007, the Group's share of loss of the associate was RM2. The Group's cost of investment was RM2 as at 31 December 2007.</a:t>
          </a:r>
        </a:p>
      </xdr:txBody>
    </xdr:sp>
    <xdr:clientData/>
  </xdr:oneCellAnchor>
  <xdr:oneCellAnchor>
    <xdr:from>
      <xdr:col>1</xdr:col>
      <xdr:colOff>19050</xdr:colOff>
      <xdr:row>117</xdr:row>
      <xdr:rowOff>0</xdr:rowOff>
    </xdr:from>
    <xdr:ext cx="5457825" cy="466725"/>
    <xdr:sp>
      <xdr:nvSpPr>
        <xdr:cNvPr id="12" name="TextBox 12"/>
        <xdr:cNvSpPr txBox="1">
          <a:spLocks noChangeArrowheads="1"/>
        </xdr:cNvSpPr>
      </xdr:nvSpPr>
      <xdr:spPr>
        <a:xfrm>
          <a:off x="466725" y="22802850"/>
          <a:ext cx="5457825" cy="466725"/>
        </a:xfrm>
        <a:prstGeom prst="rect">
          <a:avLst/>
        </a:prstGeom>
        <a:solidFill>
          <a:srgbClr val="FFFFFF"/>
        </a:solidFill>
        <a:ln w="9525" cmpd="sng">
          <a:noFill/>
        </a:ln>
      </xdr:spPr>
      <xdr:txBody>
        <a:bodyPr vertOverflow="clip" wrap="square"/>
        <a:p>
          <a:pPr algn="just">
            <a:defRPr/>
          </a:pPr>
          <a:r>
            <a:rPr lang="en-US" cap="none" sz="1200" b="0" i="0" u="none" baseline="0"/>
            <a:t>Save as disclosed below, there were no material contingent liabilities and capital commitments as at the date of this report.</a:t>
          </a:r>
        </a:p>
      </xdr:txBody>
    </xdr:sp>
    <xdr:clientData/>
  </xdr:oneCellAnchor>
  <xdr:oneCellAnchor>
    <xdr:from>
      <xdr:col>1</xdr:col>
      <xdr:colOff>0</xdr:colOff>
      <xdr:row>136</xdr:row>
      <xdr:rowOff>0</xdr:rowOff>
    </xdr:from>
    <xdr:ext cx="5495925" cy="1400175"/>
    <xdr:sp>
      <xdr:nvSpPr>
        <xdr:cNvPr id="13" name="TextBox 13"/>
        <xdr:cNvSpPr txBox="1">
          <a:spLocks noChangeArrowheads="1"/>
        </xdr:cNvSpPr>
      </xdr:nvSpPr>
      <xdr:spPr>
        <a:xfrm>
          <a:off x="447675" y="26403300"/>
          <a:ext cx="5495925" cy="1400175"/>
        </a:xfrm>
        <a:prstGeom prst="rect">
          <a:avLst/>
        </a:prstGeom>
        <a:solidFill>
          <a:srgbClr val="FFFFFF"/>
        </a:solidFill>
        <a:ln w="9525" cmpd="sng">
          <a:noFill/>
        </a:ln>
      </xdr:spPr>
      <xdr:txBody>
        <a:bodyPr vertOverflow="clip" wrap="square"/>
        <a:p>
          <a:pPr algn="just">
            <a:defRPr/>
          </a:pPr>
          <a:r>
            <a:rPr lang="en-US" cap="none" sz="1200" b="0" i="0" u="none" baseline="0"/>
            <a:t>The Group recorded a revenue of RM13.481 million for 2007, an increase of 71% over the previous year. The increase in revenue was due to Bukit Punchor Development Sdn Bhd ("BPDSB") which was acquired in July 2006. BPDSB also contributes significantly to the Group's earnings. However, a lower Group profit of RM123,000 was recorded for 2007 mainly due to the write-off of expenses for the proposed acquisition of Leisure Farm.</a:t>
          </a:r>
        </a:p>
      </xdr:txBody>
    </xdr:sp>
    <xdr:clientData/>
  </xdr:oneCellAnchor>
  <xdr:oneCellAnchor>
    <xdr:from>
      <xdr:col>1</xdr:col>
      <xdr:colOff>9525</xdr:colOff>
      <xdr:row>146</xdr:row>
      <xdr:rowOff>19050</xdr:rowOff>
    </xdr:from>
    <xdr:ext cx="5486400" cy="971550"/>
    <xdr:sp>
      <xdr:nvSpPr>
        <xdr:cNvPr id="14" name="TextBox 14"/>
        <xdr:cNvSpPr txBox="1">
          <a:spLocks noChangeArrowheads="1"/>
        </xdr:cNvSpPr>
      </xdr:nvSpPr>
      <xdr:spPr>
        <a:xfrm>
          <a:off x="457200" y="28346400"/>
          <a:ext cx="5486400" cy="971550"/>
        </a:xfrm>
        <a:prstGeom prst="rect">
          <a:avLst/>
        </a:prstGeom>
        <a:solidFill>
          <a:srgbClr val="FFFFFF"/>
        </a:solidFill>
        <a:ln w="9525" cmpd="sng">
          <a:noFill/>
        </a:ln>
      </xdr:spPr>
      <xdr:txBody>
        <a:bodyPr vertOverflow="clip" wrap="square"/>
        <a:p>
          <a:pPr algn="just">
            <a:defRPr/>
          </a:pPr>
          <a:r>
            <a:rPr lang="en-US" cap="none" sz="1200" b="0" i="0" u="none" baseline="0"/>
            <a:t>The Group recorded a loss of RM430,000 for the quarter ended 31 December  2007 as compared to a profit of RM99,000 for the preceding quarter.  The result for the 4th quarter was adversly affected by the write-off of expenses incurred for the proposed acquisition of Leisure Farm.</a:t>
          </a:r>
        </a:p>
      </xdr:txBody>
    </xdr:sp>
    <xdr:clientData/>
  </xdr:oneCellAnchor>
  <xdr:oneCellAnchor>
    <xdr:from>
      <xdr:col>1</xdr:col>
      <xdr:colOff>19050</xdr:colOff>
      <xdr:row>154</xdr:row>
      <xdr:rowOff>19050</xdr:rowOff>
    </xdr:from>
    <xdr:ext cx="5457825" cy="1152525"/>
    <xdr:sp>
      <xdr:nvSpPr>
        <xdr:cNvPr id="15" name="TextBox 15"/>
        <xdr:cNvSpPr txBox="1">
          <a:spLocks noChangeArrowheads="1"/>
        </xdr:cNvSpPr>
      </xdr:nvSpPr>
      <xdr:spPr>
        <a:xfrm>
          <a:off x="466725" y="29870400"/>
          <a:ext cx="5457825" cy="1152525"/>
        </a:xfrm>
        <a:prstGeom prst="rect">
          <a:avLst/>
        </a:prstGeom>
        <a:solidFill>
          <a:srgbClr val="FFFFFF"/>
        </a:solidFill>
        <a:ln w="9525" cmpd="sng">
          <a:noFill/>
        </a:ln>
      </xdr:spPr>
      <xdr:txBody>
        <a:bodyPr vertOverflow="clip" wrap="square"/>
        <a:p>
          <a:pPr algn="just">
            <a:defRPr/>
          </a:pPr>
          <a:r>
            <a:rPr lang="en-US" cap="none" sz="1200" b="0" i="0" u="none" baseline="0"/>
            <a:t>The projected growth of the Malaysian economy in 2008 is expected to have a positive impact on the Group's operations. The Group is expected to launch two projects comprising high end bungalows for the Bangsar and Bukit Tunku land. Based on this scenario, the performance of the Group is expected to improve in 2008.</a:t>
          </a:r>
        </a:p>
      </xdr:txBody>
    </xdr:sp>
    <xdr:clientData/>
  </xdr:oneCellAnchor>
  <xdr:oneCellAnchor>
    <xdr:from>
      <xdr:col>1</xdr:col>
      <xdr:colOff>0</xdr:colOff>
      <xdr:row>162</xdr:row>
      <xdr:rowOff>171450</xdr:rowOff>
    </xdr:from>
    <xdr:ext cx="5476875" cy="333375"/>
    <xdr:sp>
      <xdr:nvSpPr>
        <xdr:cNvPr id="16" name="TextBox 16"/>
        <xdr:cNvSpPr txBox="1">
          <a:spLocks noChangeArrowheads="1"/>
        </xdr:cNvSpPr>
      </xdr:nvSpPr>
      <xdr:spPr>
        <a:xfrm>
          <a:off x="447675" y="31556325"/>
          <a:ext cx="5476875" cy="333375"/>
        </a:xfrm>
        <a:prstGeom prst="rect">
          <a:avLst/>
        </a:prstGeom>
        <a:solidFill>
          <a:srgbClr val="FFFFFF"/>
        </a:solidFill>
        <a:ln w="9525" cmpd="sng">
          <a:noFill/>
        </a:ln>
      </xdr:spPr>
      <xdr:txBody>
        <a:bodyPr vertOverflow="clip" wrap="square"/>
        <a:p>
          <a:pPr algn="just">
            <a:defRPr/>
          </a:pPr>
          <a:r>
            <a:rPr lang="en-US" cap="none" sz="1200" b="0" i="0" u="none" baseline="0"/>
            <a:t>Not applicable as there was no profit forecast or profit guarantee issued.</a:t>
          </a:r>
        </a:p>
      </xdr:txBody>
    </xdr:sp>
    <xdr:clientData/>
  </xdr:oneCellAnchor>
  <xdr:oneCellAnchor>
    <xdr:from>
      <xdr:col>1</xdr:col>
      <xdr:colOff>19050</xdr:colOff>
      <xdr:row>180</xdr:row>
      <xdr:rowOff>9525</xdr:rowOff>
    </xdr:from>
    <xdr:ext cx="5457825" cy="933450"/>
    <xdr:sp>
      <xdr:nvSpPr>
        <xdr:cNvPr id="17" name="TextBox 17"/>
        <xdr:cNvSpPr txBox="1">
          <a:spLocks noChangeArrowheads="1"/>
        </xdr:cNvSpPr>
      </xdr:nvSpPr>
      <xdr:spPr>
        <a:xfrm>
          <a:off x="466725" y="34947225"/>
          <a:ext cx="5457825" cy="933450"/>
        </a:xfrm>
        <a:prstGeom prst="rect">
          <a:avLst/>
        </a:prstGeom>
        <a:solidFill>
          <a:srgbClr val="FFFFFF"/>
        </a:solidFill>
        <a:ln w="9525" cmpd="sng">
          <a:noFill/>
        </a:ln>
      </xdr:spPr>
      <xdr:txBody>
        <a:bodyPr vertOverflow="clip" wrap="square"/>
        <a:p>
          <a:pPr algn="just">
            <a:defRPr/>
          </a:pPr>
          <a:r>
            <a:rPr lang="en-US" cap="none" sz="1200" b="0" i="0" u="none" baseline="0"/>
            <a:t>Apart from the sale of a shoplot in the 4th quarter of 2007 at net book value, (resulting in no gain no loss effect) there was no other sale of unquoted investments and properties (not in the ordinary course of business of the Group) for the year ended 31 December  2007.</a:t>
          </a:r>
        </a:p>
      </xdr:txBody>
    </xdr:sp>
    <xdr:clientData/>
  </xdr:oneCellAnchor>
  <xdr:oneCellAnchor>
    <xdr:from>
      <xdr:col>2</xdr:col>
      <xdr:colOff>9525</xdr:colOff>
      <xdr:row>187</xdr:row>
      <xdr:rowOff>190500</xdr:rowOff>
    </xdr:from>
    <xdr:ext cx="5238750" cy="1028700"/>
    <xdr:sp>
      <xdr:nvSpPr>
        <xdr:cNvPr id="18" name="TextBox 18"/>
        <xdr:cNvSpPr txBox="1">
          <a:spLocks noChangeArrowheads="1"/>
        </xdr:cNvSpPr>
      </xdr:nvSpPr>
      <xdr:spPr>
        <a:xfrm>
          <a:off x="704850" y="36452175"/>
          <a:ext cx="5238750" cy="1028700"/>
        </a:xfrm>
        <a:prstGeom prst="rect">
          <a:avLst/>
        </a:prstGeom>
        <a:solidFill>
          <a:srgbClr val="FFFFFF"/>
        </a:solidFill>
        <a:ln w="9525" cmpd="sng">
          <a:noFill/>
        </a:ln>
      </xdr:spPr>
      <xdr:txBody>
        <a:bodyPr vertOverflow="clip" wrap="square"/>
        <a:p>
          <a:pPr algn="just">
            <a:defRPr/>
          </a:pPr>
          <a:r>
            <a:rPr lang="en-US" cap="none" sz="1200" b="0" i="0" u="none" baseline="0"/>
            <a:t>There were no purchases and disposal of quoted securities during the current financial year; and 
There were no investments in quoted securities as at the end of the current financial year.</a:t>
          </a:r>
        </a:p>
      </xdr:txBody>
    </xdr:sp>
    <xdr:clientData/>
  </xdr:oneCellAnchor>
  <xdr:oneCellAnchor>
    <xdr:from>
      <xdr:col>2</xdr:col>
      <xdr:colOff>0</xdr:colOff>
      <xdr:row>198</xdr:row>
      <xdr:rowOff>9525</xdr:rowOff>
    </xdr:from>
    <xdr:ext cx="5229225" cy="1733550"/>
    <xdr:sp>
      <xdr:nvSpPr>
        <xdr:cNvPr id="19" name="TextBox 19"/>
        <xdr:cNvSpPr txBox="1">
          <a:spLocks noChangeArrowheads="1"/>
        </xdr:cNvSpPr>
      </xdr:nvSpPr>
      <xdr:spPr>
        <a:xfrm>
          <a:off x="695325" y="38423850"/>
          <a:ext cx="5229225" cy="1733550"/>
        </a:xfrm>
        <a:prstGeom prst="rect">
          <a:avLst/>
        </a:prstGeom>
        <a:solidFill>
          <a:srgbClr val="FFFFFF"/>
        </a:solidFill>
        <a:ln w="9525" cmpd="sng">
          <a:noFill/>
        </a:ln>
      </xdr:spPr>
      <xdr:txBody>
        <a:bodyPr vertOverflow="clip" wrap="square"/>
        <a:p>
          <a:pPr algn="just">
            <a:defRPr/>
          </a:pPr>
          <a:r>
            <a:rPr lang="en-US" cap="none" sz="1200" b="0" i="0" u="none" baseline="0"/>
            <a:t>Proposed acquisition of 3,000,000 ordinary shares of RM1.00 each in Leisure Farm Corporation Sdn Bhd ("LF"), representing a 100% equity interest in LF from Mulpha International Bhd ("MIB") for a purchase consideration of RM148,000,000 to be satisfied via the issuance of 148,000,000 Redeemable Convertible Preference Shares ("RCPS") A and the settlement of an indicative amount of RM328,897,658 owing by LF to MIB, to be satisfied via the issuance of up to 328,000,000 RCPS B and the indicative balance of RM897,658 to be satisfied by cash;</a:t>
          </a:r>
        </a:p>
      </xdr:txBody>
    </xdr:sp>
    <xdr:clientData/>
  </xdr:oneCellAnchor>
  <xdr:oneCellAnchor>
    <xdr:from>
      <xdr:col>1</xdr:col>
      <xdr:colOff>0</xdr:colOff>
      <xdr:row>260</xdr:row>
      <xdr:rowOff>19050</xdr:rowOff>
    </xdr:from>
    <xdr:ext cx="5476875" cy="352425"/>
    <xdr:sp>
      <xdr:nvSpPr>
        <xdr:cNvPr id="20" name="TextBox 20"/>
        <xdr:cNvSpPr txBox="1">
          <a:spLocks noChangeArrowheads="1"/>
        </xdr:cNvSpPr>
      </xdr:nvSpPr>
      <xdr:spPr>
        <a:xfrm>
          <a:off x="447675" y="50844450"/>
          <a:ext cx="5476875" cy="352425"/>
        </a:xfrm>
        <a:prstGeom prst="rect">
          <a:avLst/>
        </a:prstGeom>
        <a:solidFill>
          <a:srgbClr val="FFFFFF"/>
        </a:solidFill>
        <a:ln w="9525" cmpd="sng">
          <a:noFill/>
        </a:ln>
      </xdr:spPr>
      <xdr:txBody>
        <a:bodyPr vertOverflow="clip" wrap="square"/>
        <a:p>
          <a:pPr algn="just">
            <a:defRPr/>
          </a:pPr>
          <a:r>
            <a:rPr lang="en-US" cap="none" sz="1200" b="0" i="0" u="none" baseline="0"/>
            <a:t>The details of the Group's  bank borrowings as at 31 December 2007 are as follows:-</a:t>
          </a:r>
        </a:p>
      </xdr:txBody>
    </xdr:sp>
    <xdr:clientData/>
  </xdr:oneCellAnchor>
  <xdr:oneCellAnchor>
    <xdr:from>
      <xdr:col>1</xdr:col>
      <xdr:colOff>19050</xdr:colOff>
      <xdr:row>278</xdr:row>
      <xdr:rowOff>9525</xdr:rowOff>
    </xdr:from>
    <xdr:ext cx="5476875" cy="752475"/>
    <xdr:sp>
      <xdr:nvSpPr>
        <xdr:cNvPr id="21" name="TextBox 22"/>
        <xdr:cNvSpPr txBox="1">
          <a:spLocks noChangeArrowheads="1"/>
        </xdr:cNvSpPr>
      </xdr:nvSpPr>
      <xdr:spPr>
        <a:xfrm>
          <a:off x="466725" y="54359175"/>
          <a:ext cx="5476875" cy="752475"/>
        </a:xfrm>
        <a:prstGeom prst="rect">
          <a:avLst/>
        </a:prstGeom>
        <a:solidFill>
          <a:srgbClr val="FFFFFF"/>
        </a:solidFill>
        <a:ln w="9525" cmpd="sng">
          <a:noFill/>
        </a:ln>
      </xdr:spPr>
      <xdr:txBody>
        <a:bodyPr vertOverflow="clip" wrap="square"/>
        <a:p>
          <a:pPr algn="just">
            <a:defRPr/>
          </a:pPr>
          <a:r>
            <a:rPr lang="en-US" cap="none" sz="1200" b="0" i="0" u="none" baseline="0"/>
            <a:t>Neither the Company nor any of its subsidiaries is engaged in any material litigation or arbitration, either as plaintiff or defendant as at date of this report, which would have a material effect on the financial position of the Group.</a:t>
          </a:r>
        </a:p>
      </xdr:txBody>
    </xdr:sp>
    <xdr:clientData/>
  </xdr:oneCellAnchor>
  <xdr:oneCellAnchor>
    <xdr:from>
      <xdr:col>1</xdr:col>
      <xdr:colOff>0</xdr:colOff>
      <xdr:row>284</xdr:row>
      <xdr:rowOff>9525</xdr:rowOff>
    </xdr:from>
    <xdr:ext cx="5495925" cy="400050"/>
    <xdr:sp>
      <xdr:nvSpPr>
        <xdr:cNvPr id="22" name="TextBox 23"/>
        <xdr:cNvSpPr txBox="1">
          <a:spLocks noChangeArrowheads="1"/>
        </xdr:cNvSpPr>
      </xdr:nvSpPr>
      <xdr:spPr>
        <a:xfrm>
          <a:off x="447675" y="55559325"/>
          <a:ext cx="5495925" cy="400050"/>
        </a:xfrm>
        <a:prstGeom prst="rect">
          <a:avLst/>
        </a:prstGeom>
        <a:solidFill>
          <a:srgbClr val="FFFFFF"/>
        </a:solidFill>
        <a:ln w="9525" cmpd="sng">
          <a:noFill/>
        </a:ln>
      </xdr:spPr>
      <xdr:txBody>
        <a:bodyPr vertOverflow="clip" wrap="square"/>
        <a:p>
          <a:pPr algn="just">
            <a:defRPr/>
          </a:pPr>
          <a:r>
            <a:rPr lang="en-US" cap="none" sz="1200" b="0" i="0" u="none" baseline="0"/>
            <a:t>The Directors do not recommend any dividend for the financial year ended 31 December 2007.</a:t>
          </a:r>
        </a:p>
      </xdr:txBody>
    </xdr:sp>
    <xdr:clientData/>
  </xdr:oneCellAnchor>
  <xdr:oneCellAnchor>
    <xdr:from>
      <xdr:col>1</xdr:col>
      <xdr:colOff>19050</xdr:colOff>
      <xdr:row>289</xdr:row>
      <xdr:rowOff>9525</xdr:rowOff>
    </xdr:from>
    <xdr:ext cx="5476875" cy="1838325"/>
    <xdr:sp>
      <xdr:nvSpPr>
        <xdr:cNvPr id="23" name="TextBox 24"/>
        <xdr:cNvSpPr txBox="1">
          <a:spLocks noChangeArrowheads="1"/>
        </xdr:cNvSpPr>
      </xdr:nvSpPr>
      <xdr:spPr>
        <a:xfrm>
          <a:off x="466725" y="56492775"/>
          <a:ext cx="5476875" cy="1838325"/>
        </a:xfrm>
        <a:prstGeom prst="rect">
          <a:avLst/>
        </a:prstGeom>
        <a:solidFill>
          <a:srgbClr val="FFFFFF"/>
        </a:solidFill>
        <a:ln w="9525" cmpd="sng">
          <a:noFill/>
        </a:ln>
      </xdr:spPr>
      <xdr:txBody>
        <a:bodyPr vertOverflow="clip" wrap="square"/>
        <a:p>
          <a:pPr algn="just">
            <a:defRPr/>
          </a:pPr>
          <a:r>
            <a:rPr lang="en-US" cap="none" sz="1200" b="0" i="0" u="none" baseline="0"/>
            <a:t>The basic earnings/(loss) per share for the financial year ended 31 December 2007 is calculated based on the loss of RM416,000 (2006 : profit of RM864,000) and on the weighted average number of 60,490,000 (2006 : 60,490,000) ordinary shares of RM1.00 each in issue.
The effect on the basic loss per share for the current financial year arising from the assumed conversion of the warrants and Irredeemable convertible preference shares are anti- dilutive. Accordingly, the diluted loss per share for the current year is presented as equal to basic loss per share.</a:t>
          </a:r>
        </a:p>
      </xdr:txBody>
    </xdr:sp>
    <xdr:clientData/>
  </xdr:oneCellAnchor>
  <xdr:oneCellAnchor>
    <xdr:from>
      <xdr:col>2</xdr:col>
      <xdr:colOff>19050</xdr:colOff>
      <xdr:row>228</xdr:row>
      <xdr:rowOff>28575</xdr:rowOff>
    </xdr:from>
    <xdr:ext cx="5229225" cy="1628775"/>
    <xdr:sp>
      <xdr:nvSpPr>
        <xdr:cNvPr id="24" name="TextBox 25"/>
        <xdr:cNvSpPr txBox="1">
          <a:spLocks noChangeArrowheads="1"/>
        </xdr:cNvSpPr>
      </xdr:nvSpPr>
      <xdr:spPr>
        <a:xfrm>
          <a:off x="714375" y="44329350"/>
          <a:ext cx="5229225" cy="1628775"/>
        </a:xfrm>
        <a:prstGeom prst="rect">
          <a:avLst/>
        </a:prstGeom>
        <a:solidFill>
          <a:srgbClr val="FFFFFF"/>
        </a:solidFill>
        <a:ln w="9525" cmpd="sng">
          <a:noFill/>
        </a:ln>
      </xdr:spPr>
      <xdr:txBody>
        <a:bodyPr vertOverflow="clip" wrap="square"/>
        <a:p>
          <a:pPr algn="just">
            <a:defRPr/>
          </a:pPr>
          <a:r>
            <a:rPr lang="en-US" cap="none" sz="1200" b="0" i="0" u="none" baseline="0"/>
            <a:t>On 28 June 2007, the Company announced that Mulpha Argyle Property Sdn Bhd (formerly known as Mega Readymixed Sdn Bhd) ("MAPSB") had entered into a conditional Sale and Purchase Agreement with Imbasan Azmi Sdn Bhd for the proposed acquisition of a piece of land in Bukit Tunku measuring approximately 6,242 sq. meters held under Geran 23566, Lot No.350, Bandar dan Daerah Kuala Lumpur, negeri Wilayah Perseketuan for a cash consideration of RM17,900,000. The acquisition of the land was completed in January 2008.</a:t>
          </a:r>
        </a:p>
      </xdr:txBody>
    </xdr:sp>
    <xdr:clientData/>
  </xdr:oneCellAnchor>
  <xdr:oneCellAnchor>
    <xdr:from>
      <xdr:col>2</xdr:col>
      <xdr:colOff>19050</xdr:colOff>
      <xdr:row>220</xdr:row>
      <xdr:rowOff>28575</xdr:rowOff>
    </xdr:from>
    <xdr:ext cx="5229225" cy="1447800"/>
    <xdr:sp>
      <xdr:nvSpPr>
        <xdr:cNvPr id="25" name="TextBox 26"/>
        <xdr:cNvSpPr txBox="1">
          <a:spLocks noChangeArrowheads="1"/>
        </xdr:cNvSpPr>
      </xdr:nvSpPr>
      <xdr:spPr>
        <a:xfrm>
          <a:off x="714375" y="42776775"/>
          <a:ext cx="5229225" cy="1447800"/>
        </a:xfrm>
        <a:prstGeom prst="rect">
          <a:avLst/>
        </a:prstGeom>
        <a:solidFill>
          <a:srgbClr val="FFFFFF"/>
        </a:solidFill>
        <a:ln w="9525" cmpd="sng">
          <a:noFill/>
        </a:ln>
      </xdr:spPr>
      <xdr:txBody>
        <a:bodyPr vertOverflow="clip" wrap="square"/>
        <a:p>
          <a:pPr algn="just">
            <a:defRPr/>
          </a:pPr>
          <a:r>
            <a:rPr lang="en-US" cap="none" sz="1200" b="0" i="0" u="none" baseline="0"/>
            <a:t>The Proposals are subject to approval from the Foreign Investment Committee, Securities Commission, Bursa Malaysia Securities Berhad and the shareholders of the Company. 
The Securities Commission vide its letter dated 9 October 2007 did not approve the proposed acquisition of LF. The Company submitted an appeal on 1 November 2007 which was withdrawn on 13 February 2008.</a:t>
          </a:r>
        </a:p>
      </xdr:txBody>
    </xdr:sp>
    <xdr:clientData/>
  </xdr:oneCellAnchor>
  <xdr:oneCellAnchor>
    <xdr:from>
      <xdr:col>0</xdr:col>
      <xdr:colOff>0</xdr:colOff>
      <xdr:row>6</xdr:row>
      <xdr:rowOff>0</xdr:rowOff>
    </xdr:from>
    <xdr:ext cx="5924550" cy="619125"/>
    <xdr:sp>
      <xdr:nvSpPr>
        <xdr:cNvPr id="26" name="TextBox 27"/>
        <xdr:cNvSpPr txBox="1">
          <a:spLocks noChangeArrowheads="1"/>
        </xdr:cNvSpPr>
      </xdr:nvSpPr>
      <xdr:spPr>
        <a:xfrm>
          <a:off x="0" y="1200150"/>
          <a:ext cx="5924550" cy="619125"/>
        </a:xfrm>
        <a:prstGeom prst="rect">
          <a:avLst/>
        </a:prstGeom>
        <a:solidFill>
          <a:srgbClr val="FFFFFF"/>
        </a:solidFill>
        <a:ln w="9525" cmpd="sng">
          <a:noFill/>
        </a:ln>
      </xdr:spPr>
      <xdr:txBody>
        <a:bodyPr vertOverflow="clip" wrap="square"/>
        <a:p>
          <a:pPr algn="just">
            <a:defRPr/>
          </a:pPr>
          <a:r>
            <a:rPr lang="en-US" cap="none" sz="1200" b="0" i="0" u="none" baseline="0"/>
            <a:t>Explanatory Notes Pursuant to Financial Reporting Standard (FRS) 134: Interim Financial Reporting.</a:t>
          </a:r>
        </a:p>
      </xdr:txBody>
    </xdr:sp>
    <xdr:clientData/>
  </xdr:oneCellAnchor>
  <xdr:oneCellAnchor>
    <xdr:from>
      <xdr:col>0</xdr:col>
      <xdr:colOff>0</xdr:colOff>
      <xdr:row>130</xdr:row>
      <xdr:rowOff>0</xdr:rowOff>
    </xdr:from>
    <xdr:ext cx="5924550" cy="504825"/>
    <xdr:sp>
      <xdr:nvSpPr>
        <xdr:cNvPr id="27" name="TextBox 28"/>
        <xdr:cNvSpPr txBox="1">
          <a:spLocks noChangeArrowheads="1"/>
        </xdr:cNvSpPr>
      </xdr:nvSpPr>
      <xdr:spPr>
        <a:xfrm>
          <a:off x="0" y="25250775"/>
          <a:ext cx="5924550" cy="504825"/>
        </a:xfrm>
        <a:prstGeom prst="rect">
          <a:avLst/>
        </a:prstGeom>
        <a:solidFill>
          <a:srgbClr val="FFFFFF"/>
        </a:solidFill>
        <a:ln w="9525" cmpd="sng">
          <a:noFill/>
        </a:ln>
      </xdr:spPr>
      <xdr:txBody>
        <a:bodyPr vertOverflow="clip" wrap="square"/>
        <a:p>
          <a:pPr algn="just">
            <a:defRPr/>
          </a:pPr>
          <a:r>
            <a:rPr lang="en-US" cap="none" sz="1200" b="0" i="0" u="none" baseline="0"/>
            <a:t>Explanatory Notes Pursuant to paragraph 9.22 of the Listing Requirements of Bursa Malaysia Securities Berhad.
Financial Reporting Standard (FRS) 134: Interim Financial Reporting.</a:t>
          </a:r>
        </a:p>
      </xdr:txBody>
    </xdr:sp>
    <xdr:clientData/>
  </xdr:oneCellAnchor>
  <xdr:oneCellAnchor>
    <xdr:from>
      <xdr:col>2</xdr:col>
      <xdr:colOff>19050</xdr:colOff>
      <xdr:row>206</xdr:row>
      <xdr:rowOff>19050</xdr:rowOff>
    </xdr:from>
    <xdr:ext cx="5210175" cy="1276350"/>
    <xdr:sp>
      <xdr:nvSpPr>
        <xdr:cNvPr id="28" name="TextBox 29"/>
        <xdr:cNvSpPr txBox="1">
          <a:spLocks noChangeArrowheads="1"/>
        </xdr:cNvSpPr>
      </xdr:nvSpPr>
      <xdr:spPr>
        <a:xfrm>
          <a:off x="714375" y="40043100"/>
          <a:ext cx="5210175" cy="1276350"/>
        </a:xfrm>
        <a:prstGeom prst="rect">
          <a:avLst/>
        </a:prstGeom>
        <a:solidFill>
          <a:srgbClr val="FFFFFF"/>
        </a:solidFill>
        <a:ln w="9525" cmpd="sng">
          <a:noFill/>
        </a:ln>
      </xdr:spPr>
      <xdr:txBody>
        <a:bodyPr vertOverflow="clip" wrap="square"/>
        <a:p>
          <a:pPr algn="just">
            <a:defRPr/>
          </a:pPr>
          <a:r>
            <a:rPr lang="en-US" cap="none" sz="1200" b="0" i="0" u="none" baseline="0"/>
            <a:t>Proposed increase in the authorised share capital of the Company from RM300,000,000 comprising 200,000,000 ordinary shares of RM1.00 each ("Shares") and 100,000,000 irredeemable convertible preference shares of RM1.00 each ("ICPS") to RM750,000,000 comprising 600,000,000 Shares, 100,000,000 ICPS and 500,000,000 redeemable convertible preference shares of RM0.10 each ("RCPS"); and 
</a:t>
          </a:r>
        </a:p>
      </xdr:txBody>
    </xdr:sp>
    <xdr:clientData/>
  </xdr:oneCellAnchor>
  <xdr:oneCellAnchor>
    <xdr:from>
      <xdr:col>2</xdr:col>
      <xdr:colOff>47625</xdr:colOff>
      <xdr:row>215</xdr:row>
      <xdr:rowOff>28575</xdr:rowOff>
    </xdr:from>
    <xdr:ext cx="5181600" cy="742950"/>
    <xdr:sp>
      <xdr:nvSpPr>
        <xdr:cNvPr id="29" name="TextBox 30"/>
        <xdr:cNvSpPr txBox="1">
          <a:spLocks noChangeArrowheads="1"/>
        </xdr:cNvSpPr>
      </xdr:nvSpPr>
      <xdr:spPr>
        <a:xfrm>
          <a:off x="742950" y="41852850"/>
          <a:ext cx="5181600" cy="742950"/>
        </a:xfrm>
        <a:prstGeom prst="rect">
          <a:avLst/>
        </a:prstGeom>
        <a:solidFill>
          <a:srgbClr val="FFFFFF"/>
        </a:solidFill>
        <a:ln w="9525" cmpd="sng">
          <a:noFill/>
        </a:ln>
      </xdr:spPr>
      <xdr:txBody>
        <a:bodyPr vertOverflow="clip" wrap="square"/>
        <a:p>
          <a:pPr algn="just">
            <a:defRPr/>
          </a:pPr>
          <a:r>
            <a:rPr lang="en-US" cap="none" sz="1200" b="0" i="0" u="none" baseline="0"/>
            <a:t>Proposed amendments to the Memorandum of Association of the Company.
(collectively known as the 'Proposals')</a:t>
          </a:r>
        </a:p>
      </xdr:txBody>
    </xdr:sp>
    <xdr:clientData/>
  </xdr:oneCellAnchor>
  <xdr:oneCellAnchor>
    <xdr:from>
      <xdr:col>1</xdr:col>
      <xdr:colOff>0</xdr:colOff>
      <xdr:row>272</xdr:row>
      <xdr:rowOff>9525</xdr:rowOff>
    </xdr:from>
    <xdr:ext cx="5457825" cy="561975"/>
    <xdr:sp>
      <xdr:nvSpPr>
        <xdr:cNvPr id="30" name="TextBox 31"/>
        <xdr:cNvSpPr txBox="1">
          <a:spLocks noChangeArrowheads="1"/>
        </xdr:cNvSpPr>
      </xdr:nvSpPr>
      <xdr:spPr>
        <a:xfrm>
          <a:off x="447675" y="53235225"/>
          <a:ext cx="5457825" cy="561975"/>
        </a:xfrm>
        <a:prstGeom prst="rect">
          <a:avLst/>
        </a:prstGeom>
        <a:solidFill>
          <a:srgbClr val="FFFFFF"/>
        </a:solidFill>
        <a:ln w="9525" cmpd="sng">
          <a:noFill/>
        </a:ln>
      </xdr:spPr>
      <xdr:txBody>
        <a:bodyPr vertOverflow="clip" wrap="square"/>
        <a:p>
          <a:pPr algn="just">
            <a:defRPr/>
          </a:pPr>
          <a:r>
            <a:rPr lang="en-US" cap="none" sz="1200" b="0" i="0" u="none" baseline="0"/>
            <a:t>The Group does not have financial instruments with off balance sheet risks as at the date of this report.</a:t>
          </a:r>
        </a:p>
      </xdr:txBody>
    </xdr:sp>
    <xdr:clientData/>
  </xdr:oneCellAnchor>
  <xdr:oneCellAnchor>
    <xdr:from>
      <xdr:col>2</xdr:col>
      <xdr:colOff>28575</xdr:colOff>
      <xdr:row>243</xdr:row>
      <xdr:rowOff>19050</xdr:rowOff>
    </xdr:from>
    <xdr:ext cx="5219700" cy="1590675"/>
    <xdr:sp>
      <xdr:nvSpPr>
        <xdr:cNvPr id="31" name="TextBox 32"/>
        <xdr:cNvSpPr txBox="1">
          <a:spLocks noChangeArrowheads="1"/>
        </xdr:cNvSpPr>
      </xdr:nvSpPr>
      <xdr:spPr>
        <a:xfrm>
          <a:off x="723900" y="47463075"/>
          <a:ext cx="5219700" cy="1590675"/>
        </a:xfrm>
        <a:prstGeom prst="rect">
          <a:avLst/>
        </a:prstGeom>
        <a:solidFill>
          <a:srgbClr val="FFFFFF"/>
        </a:solidFill>
        <a:ln w="9525" cmpd="sng">
          <a:noFill/>
        </a:ln>
      </xdr:spPr>
      <xdr:txBody>
        <a:bodyPr vertOverflow="clip" wrap="square"/>
        <a:p>
          <a:pPr algn="just">
            <a:defRPr/>
          </a:pPr>
          <a:r>
            <a:rPr lang="en-US" cap="none" sz="1200" b="0" i="0" u="none" baseline="0"/>
            <a:t>On 12 December 2007, the Company announced that MAPSB had  entered into a conditional Sale and Purchase Agreement with Mr Teh Yean Teong for the proposed acquisition of two parcels of freehold vacant land located in Bukit Tunku measuring approximately 3,977.82sq. meters held under Geran 23567 Lot No.351 and Geran 12881 Lot No 9992 at Mukim Bandar dan Daerah Kuala Lumpur. The total purchase price of the land was RM 12,845,058 and the purchase is expected to be completed by April 2008.</a:t>
          </a:r>
        </a:p>
      </xdr:txBody>
    </xdr:sp>
    <xdr:clientData/>
  </xdr:oneCellAnchor>
  <xdr:oneCellAnchor>
    <xdr:from>
      <xdr:col>2</xdr:col>
      <xdr:colOff>28575</xdr:colOff>
      <xdr:row>251</xdr:row>
      <xdr:rowOff>19050</xdr:rowOff>
    </xdr:from>
    <xdr:ext cx="5219700" cy="1285875"/>
    <xdr:sp>
      <xdr:nvSpPr>
        <xdr:cNvPr id="32" name="TextBox 33"/>
        <xdr:cNvSpPr txBox="1">
          <a:spLocks noChangeArrowheads="1"/>
        </xdr:cNvSpPr>
      </xdr:nvSpPr>
      <xdr:spPr>
        <a:xfrm>
          <a:off x="723900" y="49072800"/>
          <a:ext cx="5219700" cy="1285875"/>
        </a:xfrm>
        <a:prstGeom prst="rect">
          <a:avLst/>
        </a:prstGeom>
        <a:solidFill>
          <a:srgbClr val="FFFFFF"/>
        </a:solidFill>
        <a:ln w="9525" cmpd="sng">
          <a:noFill/>
        </a:ln>
      </xdr:spPr>
      <xdr:txBody>
        <a:bodyPr vertOverflow="clip" wrap="square"/>
        <a:p>
          <a:pPr algn="just">
            <a:defRPr/>
          </a:pPr>
          <a:r>
            <a:rPr lang="en-US" cap="none" sz="1200" b="0" i="0" u="none" baseline="0"/>
            <a:t>On 28 January 2008, the Company announced that it had entered into a conditional Sale and Purchase Agreement with Leisure Farm Corporation Sdn Bhd for the proposed acquisition of a freehold vacant bungalow lot in the Leisure Farm Resort for a cash consideration of RM2,374,680. The proposed acquisition is expected to be completed by the 2nd quarter of 2008.</a:t>
          </a:r>
        </a:p>
      </xdr:txBody>
    </xdr:sp>
    <xdr:clientData/>
  </xdr:oneCellAnchor>
  <xdr:oneCellAnchor>
    <xdr:from>
      <xdr:col>2</xdr:col>
      <xdr:colOff>19050</xdr:colOff>
      <xdr:row>236</xdr:row>
      <xdr:rowOff>28575</xdr:rowOff>
    </xdr:from>
    <xdr:ext cx="5229225" cy="1400175"/>
    <xdr:sp>
      <xdr:nvSpPr>
        <xdr:cNvPr id="33" name="TextBox 34"/>
        <xdr:cNvSpPr txBox="1">
          <a:spLocks noChangeArrowheads="1"/>
        </xdr:cNvSpPr>
      </xdr:nvSpPr>
      <xdr:spPr>
        <a:xfrm>
          <a:off x="714375" y="46005750"/>
          <a:ext cx="5229225" cy="1400175"/>
        </a:xfrm>
        <a:prstGeom prst="rect">
          <a:avLst/>
        </a:prstGeom>
        <a:solidFill>
          <a:srgbClr val="FFFFFF"/>
        </a:solidFill>
        <a:ln w="9525" cmpd="sng">
          <a:noFill/>
        </a:ln>
      </xdr:spPr>
      <xdr:txBody>
        <a:bodyPr vertOverflow="clip" wrap="square"/>
        <a:p>
          <a:pPr algn="just">
            <a:defRPr/>
          </a:pPr>
          <a:r>
            <a:rPr lang="en-US" cap="none" sz="1200" b="0" i="0" u="none" baseline="0"/>
            <a:t>The  Foreign Investment Committee has vide its letter dated 4 September 2007 approved the participation by Modern State Management Limited ('MSML'), which is a foreign party, of a 49%  shareholding in MAPSB with  balance of 51% being held by the Company. MSML is owned by Argyle Street Management Limited, a fund management company in Hong Kong. MSML later divested 10% of its shareholding in MAPSB to another party.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52"/>
  <sheetViews>
    <sheetView showGridLines="0" view="pageBreakPreview" zoomScale="90" zoomScaleNormal="90" zoomScaleSheetLayoutView="90" workbookViewId="0" topLeftCell="A1">
      <selection activeCell="A1" sqref="A1"/>
    </sheetView>
  </sheetViews>
  <sheetFormatPr defaultColWidth="9.140625" defaultRowHeight="12.75"/>
  <cols>
    <col min="1" max="1" width="2.7109375" style="2" customWidth="1"/>
    <col min="2" max="2" width="29.57421875" style="2" customWidth="1"/>
    <col min="3" max="3" width="6.7109375" style="2" customWidth="1"/>
    <col min="4" max="4" width="14.7109375" style="2" customWidth="1"/>
    <col min="5" max="5" width="1.28515625" style="2" customWidth="1"/>
    <col min="6" max="6" width="15.7109375" style="2" customWidth="1"/>
    <col min="7" max="7" width="1.28515625" style="2" customWidth="1"/>
    <col min="8" max="8" width="14.7109375" style="2" customWidth="1"/>
    <col min="9" max="9" width="1.28515625" style="2" customWidth="1"/>
    <col min="10" max="10" width="14.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53" t="s">
        <v>46</v>
      </c>
    </row>
    <row r="2" spans="1:9" ht="15.75">
      <c r="A2" s="74" t="s">
        <v>40</v>
      </c>
      <c r="B2" s="22"/>
      <c r="C2" s="22"/>
      <c r="E2" s="22"/>
      <c r="I2" s="22"/>
    </row>
    <row r="3" spans="1:9" ht="15.75">
      <c r="A3" s="74"/>
      <c r="B3" s="22"/>
      <c r="C3" s="22"/>
      <c r="E3" s="22"/>
      <c r="I3" s="22"/>
    </row>
    <row r="4" spans="1:9" ht="15.75">
      <c r="A4" s="52" t="s">
        <v>116</v>
      </c>
      <c r="B4" s="22"/>
      <c r="C4" s="22"/>
      <c r="E4" s="22"/>
      <c r="I4" s="22"/>
    </row>
    <row r="5" ht="15.75">
      <c r="A5" s="50" t="s">
        <v>247</v>
      </c>
    </row>
    <row r="6" ht="15.75">
      <c r="A6" s="2" t="s">
        <v>118</v>
      </c>
    </row>
    <row r="8" spans="1:3" ht="15.75">
      <c r="A8" s="1" t="s">
        <v>117</v>
      </c>
      <c r="B8" s="1" t="s">
        <v>248</v>
      </c>
      <c r="C8" s="1"/>
    </row>
    <row r="9" spans="2:3" ht="15.75">
      <c r="B9" s="75" t="s">
        <v>249</v>
      </c>
      <c r="C9" s="75"/>
    </row>
    <row r="10" spans="4:12" ht="15.75">
      <c r="D10" s="12" t="s">
        <v>89</v>
      </c>
      <c r="E10" s="12"/>
      <c r="F10" s="12" t="s">
        <v>128</v>
      </c>
      <c r="G10" s="12"/>
      <c r="H10" s="80" t="s">
        <v>250</v>
      </c>
      <c r="I10" s="12"/>
      <c r="J10" s="80" t="s">
        <v>250</v>
      </c>
      <c r="K10" s="12" t="s">
        <v>36</v>
      </c>
      <c r="L10" s="12" t="s">
        <v>37</v>
      </c>
    </row>
    <row r="11" spans="4:12" ht="15.75">
      <c r="D11" s="12" t="s">
        <v>87</v>
      </c>
      <c r="E11" s="12"/>
      <c r="F11" s="12" t="s">
        <v>87</v>
      </c>
      <c r="G11" s="12"/>
      <c r="H11" s="12" t="s">
        <v>134</v>
      </c>
      <c r="I11" s="12"/>
      <c r="J11" s="12" t="s">
        <v>134</v>
      </c>
      <c r="K11" s="12" t="s">
        <v>12</v>
      </c>
      <c r="L11" s="12" t="s">
        <v>12</v>
      </c>
    </row>
    <row r="12" spans="4:12" ht="15.75">
      <c r="D12" s="12" t="s">
        <v>90</v>
      </c>
      <c r="E12" s="12"/>
      <c r="F12" s="12" t="s">
        <v>88</v>
      </c>
      <c r="G12" s="12"/>
      <c r="H12" s="12" t="s">
        <v>129</v>
      </c>
      <c r="I12" s="12"/>
      <c r="J12" s="12" t="s">
        <v>129</v>
      </c>
      <c r="K12" s="12" t="s">
        <v>13</v>
      </c>
      <c r="L12" s="12" t="s">
        <v>13</v>
      </c>
    </row>
    <row r="13" spans="3:12" ht="15.75">
      <c r="C13" s="1" t="s">
        <v>119</v>
      </c>
      <c r="D13" s="13" t="s">
        <v>252</v>
      </c>
      <c r="E13" s="13"/>
      <c r="F13" s="13" t="s">
        <v>251</v>
      </c>
      <c r="G13" s="13"/>
      <c r="H13" s="13" t="s">
        <v>252</v>
      </c>
      <c r="I13" s="13"/>
      <c r="J13" s="13" t="s">
        <v>251</v>
      </c>
      <c r="K13" s="13" t="s">
        <v>38</v>
      </c>
      <c r="L13" s="13" t="s">
        <v>39</v>
      </c>
    </row>
    <row r="14" spans="4:12" ht="15.75">
      <c r="D14" s="12" t="s">
        <v>2</v>
      </c>
      <c r="E14" s="12"/>
      <c r="F14" s="12" t="s">
        <v>2</v>
      </c>
      <c r="G14" s="12"/>
      <c r="H14" s="12" t="s">
        <v>2</v>
      </c>
      <c r="I14" s="12"/>
      <c r="J14" s="12" t="s">
        <v>2</v>
      </c>
      <c r="K14" s="12" t="s">
        <v>2</v>
      </c>
      <c r="L14" s="12" t="s">
        <v>2</v>
      </c>
    </row>
    <row r="16" spans="2:16" ht="16.5">
      <c r="B16" s="2" t="s">
        <v>8</v>
      </c>
      <c r="D16" s="6">
        <f>H16-P16</f>
        <v>3296</v>
      </c>
      <c r="E16" s="6"/>
      <c r="F16" s="6">
        <v>3252</v>
      </c>
      <c r="G16" s="6"/>
      <c r="H16" s="6">
        <v>13481</v>
      </c>
      <c r="I16" s="6"/>
      <c r="J16" s="6">
        <v>7890</v>
      </c>
      <c r="K16" s="24">
        <v>17604</v>
      </c>
      <c r="L16" s="24">
        <v>20705</v>
      </c>
      <c r="P16" s="6">
        <v>10185</v>
      </c>
    </row>
    <row r="17" spans="1:16" ht="16.5">
      <c r="A17" s="2" t="s">
        <v>3</v>
      </c>
      <c r="D17" s="8"/>
      <c r="E17" s="8"/>
      <c r="F17" s="8"/>
      <c r="G17" s="8"/>
      <c r="H17" s="8"/>
      <c r="I17" s="8"/>
      <c r="J17" s="8"/>
      <c r="K17" s="24"/>
      <c r="L17" s="24"/>
      <c r="P17" s="8"/>
    </row>
    <row r="18" spans="2:16" ht="16.5">
      <c r="B18" s="2" t="s">
        <v>9</v>
      </c>
      <c r="D18" s="6">
        <f>H18-P18</f>
        <v>-3820</v>
      </c>
      <c r="E18" s="6"/>
      <c r="F18" s="8">
        <v>-2970</v>
      </c>
      <c r="G18" s="8"/>
      <c r="H18" s="8">
        <f>-13824-105</f>
        <v>-13929</v>
      </c>
      <c r="I18" s="8"/>
      <c r="J18" s="8">
        <f>-8478-6</f>
        <v>-8484</v>
      </c>
      <c r="K18" s="24">
        <v>-18462</v>
      </c>
      <c r="L18" s="24">
        <f>-1323-18574-818-584-4054</f>
        <v>-25353</v>
      </c>
      <c r="P18" s="8">
        <v>-10109</v>
      </c>
    </row>
    <row r="19" spans="4:16" ht="16.5">
      <c r="D19" s="6"/>
      <c r="E19" s="6"/>
      <c r="F19" s="8"/>
      <c r="G19" s="8"/>
      <c r="H19" s="8"/>
      <c r="I19" s="8"/>
      <c r="J19" s="8"/>
      <c r="K19" s="24"/>
      <c r="L19" s="24"/>
      <c r="P19" s="8"/>
    </row>
    <row r="20" spans="2:16" ht="16.5">
      <c r="B20" s="2" t="s">
        <v>10</v>
      </c>
      <c r="D20" s="15">
        <f>H20-P20</f>
        <v>304</v>
      </c>
      <c r="E20" s="15"/>
      <c r="F20" s="15">
        <v>293</v>
      </c>
      <c r="G20" s="6"/>
      <c r="H20" s="15">
        <v>1649</v>
      </c>
      <c r="I20" s="15"/>
      <c r="J20" s="15">
        <v>1631</v>
      </c>
      <c r="K20" s="25">
        <v>215</v>
      </c>
      <c r="L20" s="25">
        <f>9038-6595</f>
        <v>2443</v>
      </c>
      <c r="P20" s="15">
        <v>1345</v>
      </c>
    </row>
    <row r="21" spans="4:16" ht="9" customHeight="1">
      <c r="D21" s="8"/>
      <c r="E21" s="8"/>
      <c r="F21" s="8"/>
      <c r="G21" s="6"/>
      <c r="H21" s="8"/>
      <c r="I21" s="8"/>
      <c r="J21" s="8"/>
      <c r="K21" s="24"/>
      <c r="L21" s="8"/>
      <c r="P21" s="8"/>
    </row>
    <row r="22" spans="2:16" ht="16.5">
      <c r="B22" s="2" t="s">
        <v>295</v>
      </c>
      <c r="D22" s="8">
        <f>SUM(D16:D20)</f>
        <v>-220</v>
      </c>
      <c r="E22" s="8"/>
      <c r="F22" s="8">
        <f>SUM(F16:F20)</f>
        <v>575</v>
      </c>
      <c r="G22" s="6"/>
      <c r="H22" s="8">
        <f>SUM(H16:H20)</f>
        <v>1201</v>
      </c>
      <c r="I22" s="8"/>
      <c r="J22" s="8">
        <f>SUM(J16:J20)</f>
        <v>1037</v>
      </c>
      <c r="K22" s="24">
        <f>SUM(K16:K20)</f>
        <v>-643</v>
      </c>
      <c r="L22" s="8">
        <f>SUM(L16:L20)</f>
        <v>-2205</v>
      </c>
      <c r="P22" s="8">
        <f>SUM(P16:P20)</f>
        <v>1421</v>
      </c>
    </row>
    <row r="23" spans="4:16" ht="16.5">
      <c r="D23" s="8"/>
      <c r="E23" s="8"/>
      <c r="F23" s="8" t="s">
        <v>3</v>
      </c>
      <c r="G23" s="6"/>
      <c r="H23" s="8"/>
      <c r="I23" s="8"/>
      <c r="J23" s="8"/>
      <c r="K23" s="24"/>
      <c r="L23" s="8"/>
      <c r="P23" s="8"/>
    </row>
    <row r="24" spans="2:16" ht="16.5">
      <c r="B24" s="2" t="s">
        <v>91</v>
      </c>
      <c r="D24" s="6">
        <f>H24-P24</f>
        <v>-243</v>
      </c>
      <c r="E24" s="6"/>
      <c r="F24" s="6">
        <v>-303</v>
      </c>
      <c r="G24" s="6"/>
      <c r="H24" s="6">
        <v>-1104</v>
      </c>
      <c r="I24" s="6"/>
      <c r="J24" s="6">
        <v>-1045</v>
      </c>
      <c r="K24" s="24">
        <v>-56</v>
      </c>
      <c r="L24" s="6">
        <v>-70</v>
      </c>
      <c r="M24" s="14"/>
      <c r="N24" s="14"/>
      <c r="O24" s="14"/>
      <c r="P24" s="6">
        <v>-861</v>
      </c>
    </row>
    <row r="25" spans="4:16" ht="16.5">
      <c r="D25" s="6"/>
      <c r="E25" s="6"/>
      <c r="F25" s="6"/>
      <c r="G25" s="6"/>
      <c r="H25" s="6"/>
      <c r="I25" s="6"/>
      <c r="J25" s="6"/>
      <c r="K25" s="24"/>
      <c r="L25" s="6"/>
      <c r="M25" s="14"/>
      <c r="N25" s="14"/>
      <c r="O25" s="14"/>
      <c r="P25" s="6"/>
    </row>
    <row r="26" spans="2:16" ht="16.5">
      <c r="B26" s="2" t="s">
        <v>190</v>
      </c>
      <c r="C26" s="76" t="s">
        <v>237</v>
      </c>
      <c r="D26" s="6">
        <f>H26-P26</f>
        <v>0</v>
      </c>
      <c r="E26" s="6"/>
      <c r="F26" s="6">
        <v>0</v>
      </c>
      <c r="G26" s="6"/>
      <c r="H26" s="6">
        <v>0</v>
      </c>
      <c r="I26" s="6"/>
      <c r="J26" s="6">
        <v>449</v>
      </c>
      <c r="K26" s="24"/>
      <c r="L26" s="8"/>
      <c r="P26" s="6">
        <v>0</v>
      </c>
    </row>
    <row r="27" spans="3:16" ht="16.5">
      <c r="C27" s="76"/>
      <c r="D27" s="6"/>
      <c r="E27" s="6"/>
      <c r="F27" s="6"/>
      <c r="G27" s="6"/>
      <c r="H27" s="6"/>
      <c r="I27" s="6"/>
      <c r="J27" s="6"/>
      <c r="K27" s="24"/>
      <c r="L27" s="8"/>
      <c r="P27" s="6"/>
    </row>
    <row r="28" spans="2:10" ht="15.75">
      <c r="B28" s="2" t="s">
        <v>279</v>
      </c>
      <c r="C28" s="76" t="s">
        <v>280</v>
      </c>
      <c r="D28" s="15">
        <v>0</v>
      </c>
      <c r="E28" s="46"/>
      <c r="F28" s="15">
        <v>0</v>
      </c>
      <c r="H28" s="15">
        <v>0</v>
      </c>
      <c r="I28" s="46"/>
      <c r="J28" s="15">
        <v>0</v>
      </c>
    </row>
    <row r="29" spans="4:16" ht="16.5">
      <c r="D29" s="6"/>
      <c r="E29" s="6"/>
      <c r="F29" s="8"/>
      <c r="G29" s="6"/>
      <c r="H29" s="8"/>
      <c r="I29" s="8"/>
      <c r="J29" s="8"/>
      <c r="K29" s="24"/>
      <c r="L29" s="8"/>
      <c r="P29" s="8"/>
    </row>
    <row r="30" spans="2:16" ht="15.75">
      <c r="B30" s="2" t="s">
        <v>296</v>
      </c>
      <c r="D30" s="8">
        <f>SUM(D22:D28)</f>
        <v>-463</v>
      </c>
      <c r="E30" s="8">
        <f>SUM(E22:E28)</f>
        <v>0</v>
      </c>
      <c r="F30" s="8">
        <f>SUM(F22:F28)</f>
        <v>272</v>
      </c>
      <c r="G30" s="6"/>
      <c r="H30" s="8">
        <f>SUM(H22:H28)</f>
        <v>97</v>
      </c>
      <c r="I30" s="8"/>
      <c r="J30" s="8">
        <f>SUM(J22:J28)</f>
        <v>441</v>
      </c>
      <c r="K30" s="8">
        <f>SUM(K22:K29)</f>
        <v>-699</v>
      </c>
      <c r="L30" s="8">
        <f>SUM(L22:L29)</f>
        <v>-2275</v>
      </c>
      <c r="P30" s="8">
        <f>SUM(P22:P24)</f>
        <v>560</v>
      </c>
    </row>
    <row r="31" spans="4:16" ht="16.5">
      <c r="D31" s="8"/>
      <c r="E31" s="8"/>
      <c r="F31" s="8"/>
      <c r="G31" s="6"/>
      <c r="H31" s="8"/>
      <c r="I31" s="8"/>
      <c r="J31" s="8"/>
      <c r="K31" s="24"/>
      <c r="L31" s="8"/>
      <c r="P31" s="8"/>
    </row>
    <row r="32" spans="2:16" ht="15.75">
      <c r="B32" s="2" t="s">
        <v>4</v>
      </c>
      <c r="C32" s="76" t="s">
        <v>238</v>
      </c>
      <c r="D32" s="15">
        <f>H32-P32</f>
        <v>33</v>
      </c>
      <c r="E32" s="15"/>
      <c r="F32" s="15">
        <v>12</v>
      </c>
      <c r="G32" s="6"/>
      <c r="H32" s="15">
        <v>26</v>
      </c>
      <c r="I32" s="15"/>
      <c r="J32" s="15">
        <v>182</v>
      </c>
      <c r="K32" s="15">
        <v>-1</v>
      </c>
      <c r="L32" s="15">
        <v>-1</v>
      </c>
      <c r="P32" s="15">
        <v>-7</v>
      </c>
    </row>
    <row r="33" spans="4:16" ht="9" customHeight="1">
      <c r="D33" s="6"/>
      <c r="E33" s="6"/>
      <c r="F33" s="6"/>
      <c r="G33" s="6"/>
      <c r="H33" s="6"/>
      <c r="I33" s="6"/>
      <c r="J33" s="6"/>
      <c r="K33" s="6"/>
      <c r="L33" s="6"/>
      <c r="P33" s="6"/>
    </row>
    <row r="34" spans="2:16" ht="16.5" thickBot="1">
      <c r="B34" s="1" t="s">
        <v>297</v>
      </c>
      <c r="C34" s="1"/>
      <c r="D34" s="17">
        <f>D30+D32</f>
        <v>-430</v>
      </c>
      <c r="E34" s="17"/>
      <c r="F34" s="17">
        <f>F30+F32</f>
        <v>284</v>
      </c>
      <c r="G34" s="6"/>
      <c r="H34" s="17">
        <f>H30+H32</f>
        <v>123</v>
      </c>
      <c r="I34" s="17"/>
      <c r="J34" s="17">
        <f>J30+J32</f>
        <v>623</v>
      </c>
      <c r="K34" s="6">
        <f>K30+K32</f>
        <v>-700</v>
      </c>
      <c r="L34" s="6">
        <f>L30+L32</f>
        <v>-2276</v>
      </c>
      <c r="P34" s="17">
        <f>SUM(P30:P32)</f>
        <v>553</v>
      </c>
    </row>
    <row r="35" spans="4:16" ht="12" customHeight="1" thickTop="1">
      <c r="D35" s="6"/>
      <c r="E35" s="6"/>
      <c r="F35" s="6"/>
      <c r="G35" s="6"/>
      <c r="H35" s="6"/>
      <c r="I35" s="6"/>
      <c r="J35" s="6"/>
      <c r="K35" s="6"/>
      <c r="L35" s="6"/>
      <c r="P35" s="6"/>
    </row>
    <row r="36" spans="2:16" ht="15.75">
      <c r="B36" s="1" t="s">
        <v>92</v>
      </c>
      <c r="D36" s="6"/>
      <c r="E36" s="6"/>
      <c r="F36" s="6"/>
      <c r="G36" s="6"/>
      <c r="H36" s="6"/>
      <c r="I36" s="6"/>
      <c r="J36" s="6"/>
      <c r="K36" s="6"/>
      <c r="L36" s="6"/>
      <c r="P36" s="6"/>
    </row>
    <row r="37" spans="4:16" ht="9" customHeight="1">
      <c r="D37" s="6"/>
      <c r="E37" s="6"/>
      <c r="F37" s="6"/>
      <c r="G37" s="6"/>
      <c r="H37" s="6"/>
      <c r="I37" s="6"/>
      <c r="J37" s="6"/>
      <c r="K37" s="6"/>
      <c r="L37" s="6"/>
      <c r="P37" s="6"/>
    </row>
    <row r="38" spans="2:16" ht="15.75">
      <c r="B38" s="2" t="s">
        <v>93</v>
      </c>
      <c r="D38" s="6">
        <f>H38-P38</f>
        <v>-497</v>
      </c>
      <c r="E38" s="6"/>
      <c r="F38" s="6">
        <v>623</v>
      </c>
      <c r="G38" s="6"/>
      <c r="H38" s="6">
        <v>-416</v>
      </c>
      <c r="I38" s="6"/>
      <c r="J38" s="6">
        <f>870-6</f>
        <v>864</v>
      </c>
      <c r="K38" s="6"/>
      <c r="L38" s="6"/>
      <c r="P38" s="6">
        <v>81</v>
      </c>
    </row>
    <row r="39" spans="4:16" ht="9.75" customHeight="1">
      <c r="D39" s="6"/>
      <c r="E39" s="6"/>
      <c r="F39" s="6"/>
      <c r="G39" s="6"/>
      <c r="H39" s="6"/>
      <c r="I39" s="6"/>
      <c r="J39" s="6"/>
      <c r="K39" s="6"/>
      <c r="L39" s="6"/>
      <c r="P39" s="6"/>
    </row>
    <row r="40" spans="2:16" ht="15.75">
      <c r="B40" s="2" t="s">
        <v>11</v>
      </c>
      <c r="D40" s="6">
        <f>H40-P40</f>
        <v>67</v>
      </c>
      <c r="E40" s="6"/>
      <c r="F40" s="6">
        <v>-339</v>
      </c>
      <c r="G40" s="6"/>
      <c r="H40" s="6">
        <v>539</v>
      </c>
      <c r="I40" s="6"/>
      <c r="J40" s="6">
        <v>-241</v>
      </c>
      <c r="K40" s="6">
        <v>2</v>
      </c>
      <c r="L40" s="6">
        <v>-4</v>
      </c>
      <c r="P40" s="6">
        <v>472</v>
      </c>
    </row>
    <row r="41" spans="4:16" ht="9" customHeight="1">
      <c r="D41" s="16"/>
      <c r="E41" s="16"/>
      <c r="F41" s="16"/>
      <c r="G41" s="6"/>
      <c r="H41" s="16"/>
      <c r="I41" s="16"/>
      <c r="J41" s="16"/>
      <c r="K41" s="16"/>
      <c r="L41" s="16"/>
      <c r="P41" s="16"/>
    </row>
    <row r="42" spans="4:16" ht="16.5" thickBot="1">
      <c r="D42" s="17">
        <f>D38+D40</f>
        <v>-430</v>
      </c>
      <c r="E42" s="17"/>
      <c r="F42" s="17">
        <f>F38+F40</f>
        <v>284</v>
      </c>
      <c r="G42" s="6"/>
      <c r="H42" s="17">
        <f>H38+H40</f>
        <v>123</v>
      </c>
      <c r="I42" s="17">
        <f>I38+I40</f>
        <v>0</v>
      </c>
      <c r="J42" s="17">
        <f>J38+J40</f>
        <v>623</v>
      </c>
      <c r="K42" s="17">
        <f>K34+K40</f>
        <v>-698</v>
      </c>
      <c r="L42" s="17">
        <f>L34+L40</f>
        <v>-2280</v>
      </c>
      <c r="P42" s="17">
        <f>P38+P40</f>
        <v>553</v>
      </c>
    </row>
    <row r="43" spans="4:16" ht="16.5" thickTop="1">
      <c r="D43" s="18"/>
      <c r="E43" s="18"/>
      <c r="F43" s="18"/>
      <c r="G43" s="65"/>
      <c r="H43" s="18"/>
      <c r="I43" s="18"/>
      <c r="J43" s="18"/>
      <c r="K43" s="18"/>
      <c r="L43" s="18"/>
      <c r="P43" s="18"/>
    </row>
    <row r="44" spans="2:16" ht="16.5">
      <c r="B44" s="1" t="s">
        <v>294</v>
      </c>
      <c r="D44" s="18"/>
      <c r="E44" s="18"/>
      <c r="F44" s="18"/>
      <c r="G44" s="65"/>
      <c r="H44" s="18"/>
      <c r="I44" s="18"/>
      <c r="J44" s="18"/>
      <c r="K44" s="24"/>
      <c r="L44" s="18"/>
      <c r="P44" s="18"/>
    </row>
    <row r="45" spans="2:16" ht="16.5">
      <c r="B45" s="1" t="s">
        <v>130</v>
      </c>
      <c r="D45" s="18"/>
      <c r="E45" s="18"/>
      <c r="F45" s="18"/>
      <c r="G45" s="65"/>
      <c r="H45" s="18"/>
      <c r="I45" s="18"/>
      <c r="J45" s="18"/>
      <c r="K45" s="24"/>
      <c r="L45" s="18"/>
      <c r="P45" s="18"/>
    </row>
    <row r="46" spans="2:16" ht="9" customHeight="1">
      <c r="B46" s="1"/>
      <c r="D46" s="18"/>
      <c r="E46" s="18"/>
      <c r="F46" s="18"/>
      <c r="G46" s="65"/>
      <c r="H46" s="18"/>
      <c r="I46" s="18"/>
      <c r="J46" s="18"/>
      <c r="K46" s="24"/>
      <c r="L46" s="18"/>
      <c r="P46" s="65"/>
    </row>
    <row r="47" spans="2:16" ht="16.5" thickBot="1">
      <c r="B47" s="2" t="s">
        <v>67</v>
      </c>
      <c r="C47" s="87" t="s">
        <v>246</v>
      </c>
      <c r="D47" s="19">
        <f>(D38/60490)*100</f>
        <v>-0.8216234088279053</v>
      </c>
      <c r="E47" s="19"/>
      <c r="F47" s="19">
        <f>(F38/60490)*100</f>
        <v>1.029922301206811</v>
      </c>
      <c r="G47" s="51"/>
      <c r="H47" s="19">
        <f>(H38/60490)*100</f>
        <v>-0.6877169780128947</v>
      </c>
      <c r="I47" s="19"/>
      <c r="J47" s="19">
        <f>(J38/60490)*100</f>
        <v>1.4283352620267813</v>
      </c>
      <c r="K47" s="27"/>
      <c r="L47" s="19">
        <f>-1670000/60495000*100</f>
        <v>-2.760558723861476</v>
      </c>
      <c r="P47" s="51"/>
    </row>
    <row r="48" spans="2:16" ht="17.25" thickBot="1" thickTop="1">
      <c r="B48" s="5" t="s">
        <v>68</v>
      </c>
      <c r="C48" s="5"/>
      <c r="D48" s="19">
        <f>D47</f>
        <v>-0.8216234088279053</v>
      </c>
      <c r="E48" s="19"/>
      <c r="F48" s="19">
        <f>+F47</f>
        <v>1.029922301206811</v>
      </c>
      <c r="G48" s="51"/>
      <c r="H48" s="19">
        <f>H47</f>
        <v>-0.6877169780128947</v>
      </c>
      <c r="I48" s="19"/>
      <c r="J48" s="19">
        <f>+J47</f>
        <v>1.4283352620267813</v>
      </c>
      <c r="K48" s="26"/>
      <c r="P48" s="51"/>
    </row>
    <row r="49" spans="2:16" ht="16.5" thickTop="1">
      <c r="B49" s="5"/>
      <c r="C49" s="5"/>
      <c r="D49" s="51"/>
      <c r="E49" s="51"/>
      <c r="F49" s="51"/>
      <c r="G49" s="51"/>
      <c r="H49" s="51"/>
      <c r="I49" s="51"/>
      <c r="J49" s="51"/>
      <c r="K49" s="26"/>
      <c r="P49" s="51"/>
    </row>
    <row r="50" spans="2:16" ht="15.75">
      <c r="B50" s="1" t="s">
        <v>120</v>
      </c>
      <c r="C50" s="1"/>
      <c r="G50" s="14"/>
      <c r="P50" s="14"/>
    </row>
    <row r="51" spans="2:16" ht="15.75">
      <c r="B51" s="1" t="s">
        <v>136</v>
      </c>
      <c r="C51" s="1"/>
      <c r="G51" s="14"/>
      <c r="P51" s="14"/>
    </row>
    <row r="52" ht="15.75">
      <c r="P52" s="14"/>
    </row>
  </sheetData>
  <printOptions/>
  <pageMargins left="0.5" right="0" top="1" bottom="0.5" header="0" footer="0"/>
  <pageSetup firstPageNumber="1" useFirstPageNumber="1" horizontalDpi="600" verticalDpi="600" orientation="portrait" paperSize="9" scale="95" r:id="rId1"/>
  <headerFooter alignWithMargins="0">
    <oddFooter>&amp;C&amp;"Times New Roman,Regular"&amp;12 1</oddFooter>
  </headerFooter>
</worksheet>
</file>

<file path=xl/worksheets/sheet2.xml><?xml version="1.0" encoding="utf-8"?>
<worksheet xmlns="http://schemas.openxmlformats.org/spreadsheetml/2006/main" xmlns:r="http://schemas.openxmlformats.org/officeDocument/2006/relationships">
  <dimension ref="A1:I50"/>
  <sheetViews>
    <sheetView workbookViewId="0" topLeftCell="A1">
      <selection activeCell="B13" sqref="B13"/>
    </sheetView>
  </sheetViews>
  <sheetFormatPr defaultColWidth="9.140625" defaultRowHeight="12.75"/>
  <cols>
    <col min="1" max="1" width="4.421875" style="0" customWidth="1"/>
    <col min="2" max="2" width="45.28125" style="0" customWidth="1"/>
    <col min="3" max="9" width="17.7109375" style="0" customWidth="1"/>
  </cols>
  <sheetData>
    <row r="1" s="2" customFormat="1" ht="18.75">
      <c r="A1" s="53" t="s">
        <v>46</v>
      </c>
    </row>
    <row r="2" spans="1:9" s="2" customFormat="1" ht="15.75">
      <c r="A2" s="74" t="s">
        <v>40</v>
      </c>
      <c r="B2" s="22"/>
      <c r="C2" s="22"/>
      <c r="E2" s="22"/>
      <c r="I2" s="22"/>
    </row>
    <row r="3" spans="1:4" s="2" customFormat="1" ht="15.75" customHeight="1">
      <c r="A3" s="50"/>
      <c r="D3" s="18"/>
    </row>
    <row r="4" spans="1:4" s="2" customFormat="1" ht="15.75" customHeight="1">
      <c r="A4" s="52" t="s">
        <v>116</v>
      </c>
      <c r="D4" s="18"/>
    </row>
    <row r="5" spans="1:4" s="2" customFormat="1" ht="15.75" customHeight="1">
      <c r="A5" s="50"/>
      <c r="D5" s="18"/>
    </row>
    <row r="6" spans="1:4" s="2" customFormat="1" ht="15.75" customHeight="1">
      <c r="A6" s="23" t="s">
        <v>121</v>
      </c>
      <c r="B6" s="1" t="s">
        <v>253</v>
      </c>
      <c r="D6" s="18"/>
    </row>
    <row r="7" spans="1:4" s="2" customFormat="1" ht="15.75" customHeight="1">
      <c r="A7" s="1"/>
      <c r="D7" s="18"/>
    </row>
    <row r="8" spans="1:9" ht="15.75" customHeight="1">
      <c r="A8" s="14"/>
      <c r="B8" s="14"/>
      <c r="C8" s="73" t="s">
        <v>115</v>
      </c>
      <c r="D8" s="2"/>
      <c r="E8" s="2"/>
      <c r="F8" s="2"/>
      <c r="G8" s="2"/>
      <c r="H8" s="2"/>
      <c r="I8" s="2"/>
    </row>
    <row r="9" spans="1:9" ht="15.75" customHeight="1">
      <c r="A9" s="14"/>
      <c r="B9" s="14"/>
      <c r="C9" s="103" t="s">
        <v>69</v>
      </c>
      <c r="D9" s="103"/>
      <c r="E9" s="31" t="s">
        <v>66</v>
      </c>
      <c r="I9" s="31"/>
    </row>
    <row r="10" spans="1:7" ht="15.75" customHeight="1">
      <c r="A10" s="14"/>
      <c r="B10" s="14"/>
      <c r="C10" s="31" t="s">
        <v>71</v>
      </c>
      <c r="D10" s="31" t="s">
        <v>72</v>
      </c>
      <c r="E10" s="31" t="s">
        <v>94</v>
      </c>
      <c r="G10" s="31"/>
    </row>
    <row r="11" spans="1:9" ht="15.75" customHeight="1">
      <c r="A11" s="14"/>
      <c r="B11" s="14"/>
      <c r="C11" s="61" t="s">
        <v>70</v>
      </c>
      <c r="D11" s="31" t="s">
        <v>73</v>
      </c>
      <c r="E11" s="31" t="s">
        <v>95</v>
      </c>
      <c r="F11" s="31" t="s">
        <v>78</v>
      </c>
      <c r="G11" s="31"/>
      <c r="H11" s="31" t="s">
        <v>99</v>
      </c>
      <c r="I11" s="31" t="s">
        <v>14</v>
      </c>
    </row>
    <row r="12" spans="1:9" ht="15.75" customHeight="1">
      <c r="A12" s="14"/>
      <c r="B12" s="14"/>
      <c r="C12" s="14"/>
      <c r="D12" s="31" t="s">
        <v>74</v>
      </c>
      <c r="E12" s="31" t="s">
        <v>96</v>
      </c>
      <c r="F12" s="31" t="s">
        <v>97</v>
      </c>
      <c r="G12" s="31" t="s">
        <v>98</v>
      </c>
      <c r="H12" s="31" t="s">
        <v>100</v>
      </c>
      <c r="I12" s="31" t="s">
        <v>101</v>
      </c>
    </row>
    <row r="13" spans="1:9" ht="15.75" customHeight="1">
      <c r="A13" s="14"/>
      <c r="B13" s="14"/>
      <c r="C13" s="14"/>
      <c r="D13" s="31" t="s">
        <v>75</v>
      </c>
      <c r="E13" s="31"/>
      <c r="F13" s="31"/>
      <c r="G13" s="31"/>
      <c r="H13" s="31"/>
      <c r="I13" s="31"/>
    </row>
    <row r="14" spans="1:9" ht="15.75" customHeight="1">
      <c r="A14" s="14"/>
      <c r="B14" s="14"/>
      <c r="C14" s="14"/>
      <c r="D14" s="31"/>
      <c r="E14" s="31"/>
      <c r="F14" s="31"/>
      <c r="G14" s="31"/>
      <c r="H14" s="31"/>
      <c r="I14" s="31"/>
    </row>
    <row r="15" spans="1:9" ht="15.75" customHeight="1">
      <c r="A15" s="46"/>
      <c r="B15" s="46"/>
      <c r="C15" s="64" t="s">
        <v>15</v>
      </c>
      <c r="D15" s="64" t="s">
        <v>15</v>
      </c>
      <c r="E15" s="64" t="s">
        <v>15</v>
      </c>
      <c r="F15" s="64" t="s">
        <v>15</v>
      </c>
      <c r="G15" s="64" t="s">
        <v>15</v>
      </c>
      <c r="H15" s="64" t="s">
        <v>15</v>
      </c>
      <c r="I15" s="64" t="s">
        <v>15</v>
      </c>
    </row>
    <row r="16" spans="1:9" ht="15.75" customHeight="1">
      <c r="A16" s="14"/>
      <c r="B16" s="14"/>
      <c r="C16" s="31"/>
      <c r="D16" s="31"/>
      <c r="E16" s="31"/>
      <c r="F16" s="31"/>
      <c r="G16" s="31"/>
      <c r="H16" s="31"/>
      <c r="I16" s="31"/>
    </row>
    <row r="17" spans="1:2" ht="15.75" customHeight="1">
      <c r="A17" s="14"/>
      <c r="B17" s="43" t="s">
        <v>254</v>
      </c>
    </row>
    <row r="18" spans="1:9" ht="15.75" customHeight="1">
      <c r="A18" s="14"/>
      <c r="B18" s="14"/>
      <c r="C18" s="14"/>
      <c r="D18" s="30"/>
      <c r="E18" s="30"/>
      <c r="F18" s="30"/>
      <c r="G18" s="30"/>
      <c r="H18" s="30"/>
      <c r="I18" s="30"/>
    </row>
    <row r="19" spans="1:9" ht="15.75" customHeight="1">
      <c r="A19" s="14"/>
      <c r="B19" s="14" t="s">
        <v>258</v>
      </c>
      <c r="C19" s="7">
        <v>60490</v>
      </c>
      <c r="D19" s="40">
        <v>30831</v>
      </c>
      <c r="E19" s="48">
        <f>16179+26</f>
        <v>16205</v>
      </c>
      <c r="F19" s="35">
        <v>-8246</v>
      </c>
      <c r="G19" s="40">
        <f>SUM(C19:F19)</f>
        <v>99280</v>
      </c>
      <c r="H19" s="24">
        <v>898</v>
      </c>
      <c r="I19" s="48">
        <f>SUM(G19:H19)</f>
        <v>100178</v>
      </c>
    </row>
    <row r="20" spans="1:9" ht="15.75" customHeight="1">
      <c r="A20" s="14"/>
      <c r="B20" s="14"/>
      <c r="C20" s="7"/>
      <c r="D20" s="40"/>
      <c r="E20" s="48"/>
      <c r="F20" s="35"/>
      <c r="G20" s="40"/>
      <c r="H20" s="24"/>
      <c r="I20" s="48"/>
    </row>
    <row r="21" spans="1:9" ht="15.75" customHeight="1">
      <c r="A21" s="14"/>
      <c r="B21" s="14" t="s">
        <v>293</v>
      </c>
      <c r="C21" s="40">
        <v>0</v>
      </c>
      <c r="D21" s="40">
        <v>0</v>
      </c>
      <c r="E21" s="40">
        <v>0</v>
      </c>
      <c r="F21" s="35">
        <f>pl!H38</f>
        <v>-416</v>
      </c>
      <c r="G21" s="35">
        <f>SUM(C21:F21)</f>
        <v>-416</v>
      </c>
      <c r="H21" s="35">
        <f>pl!H40</f>
        <v>539</v>
      </c>
      <c r="I21" s="62">
        <f>SUM(G21:H21)</f>
        <v>123</v>
      </c>
    </row>
    <row r="22" spans="1:9" ht="15.75" customHeight="1">
      <c r="A22" s="14"/>
      <c r="B22" s="14"/>
      <c r="C22" s="40"/>
      <c r="D22" s="40"/>
      <c r="E22" s="40"/>
      <c r="F22" s="35"/>
      <c r="G22" s="35"/>
      <c r="H22" s="35"/>
      <c r="I22" s="62"/>
    </row>
    <row r="23" spans="1:9" ht="15.75" customHeight="1">
      <c r="A23" s="14"/>
      <c r="B23" s="14" t="s">
        <v>241</v>
      </c>
      <c r="C23" s="40">
        <v>0</v>
      </c>
      <c r="D23" s="40">
        <v>0</v>
      </c>
      <c r="E23" s="40">
        <v>0</v>
      </c>
      <c r="F23" s="35">
        <v>-891</v>
      </c>
      <c r="G23" s="35">
        <f>SUM(C23:F23)</f>
        <v>-891</v>
      </c>
      <c r="H23" s="35">
        <v>0</v>
      </c>
      <c r="I23" s="62">
        <f>SUM(G23:H23)</f>
        <v>-891</v>
      </c>
    </row>
    <row r="24" spans="1:9" ht="15.75" customHeight="1">
      <c r="A24" s="14"/>
      <c r="B24" s="14"/>
      <c r="C24" s="34"/>
      <c r="D24" s="34"/>
      <c r="E24" s="34"/>
      <c r="F24" s="34"/>
      <c r="G24" s="34"/>
      <c r="H24" s="34"/>
      <c r="I24" s="34"/>
    </row>
    <row r="25" spans="1:9" ht="15.75" customHeight="1" thickBot="1">
      <c r="A25" s="14"/>
      <c r="B25" s="43" t="s">
        <v>256</v>
      </c>
      <c r="C25" s="49">
        <f>SUM(C19:C21)</f>
        <v>60490</v>
      </c>
      <c r="D25" s="49">
        <f>SUM(D19:D21)</f>
        <v>30831</v>
      </c>
      <c r="E25" s="49">
        <f>SUM(E19:E21)</f>
        <v>16205</v>
      </c>
      <c r="F25" s="49">
        <f>SUM(F19:F23)</f>
        <v>-9553</v>
      </c>
      <c r="G25" s="49">
        <f>SUM(G19:G23)</f>
        <v>97973</v>
      </c>
      <c r="H25" s="49">
        <f>SUM(H19:H23)</f>
        <v>1437</v>
      </c>
      <c r="I25" s="49">
        <f>SUM(I19:I23)</f>
        <v>99410</v>
      </c>
    </row>
    <row r="26" spans="1:9" ht="15.75" customHeight="1" thickTop="1">
      <c r="A26" s="14"/>
      <c r="B26" s="14"/>
      <c r="C26" s="40"/>
      <c r="D26" s="40"/>
      <c r="E26" s="40"/>
      <c r="F26" s="40"/>
      <c r="G26" s="40"/>
      <c r="H26" s="40"/>
      <c r="I26" s="40"/>
    </row>
    <row r="27" spans="1:9" ht="15.75" customHeight="1">
      <c r="A27" s="14"/>
      <c r="B27" s="43" t="s">
        <v>255</v>
      </c>
      <c r="C27" s="43"/>
      <c r="D27" s="30"/>
      <c r="E27" s="30"/>
      <c r="F27" s="30"/>
      <c r="G27" s="30"/>
      <c r="H27" s="30"/>
      <c r="I27" s="30"/>
    </row>
    <row r="28" spans="1:9" ht="15.75" customHeight="1">
      <c r="A28" s="14"/>
      <c r="B28" s="14"/>
      <c r="C28" s="14"/>
      <c r="D28" s="30"/>
      <c r="E28" s="30"/>
      <c r="F28" s="30"/>
      <c r="G28" s="30"/>
      <c r="H28" s="30"/>
      <c r="I28" s="30"/>
    </row>
    <row r="29" spans="1:9" ht="15.75" customHeight="1">
      <c r="A29" s="14"/>
      <c r="B29" s="14" t="s">
        <v>259</v>
      </c>
      <c r="C29" s="7">
        <v>60490</v>
      </c>
      <c r="D29" s="40">
        <v>30831</v>
      </c>
      <c r="E29" s="48">
        <f>16179+26</f>
        <v>16205</v>
      </c>
      <c r="F29" s="35">
        <v>-8630</v>
      </c>
      <c r="G29" s="40">
        <f>SUM(C29:F29)</f>
        <v>98896</v>
      </c>
      <c r="H29" s="24">
        <v>471</v>
      </c>
      <c r="I29" s="48">
        <f>SUM(G29:H29)</f>
        <v>99367</v>
      </c>
    </row>
    <row r="30" spans="1:9" ht="7.5" customHeight="1">
      <c r="A30" s="14"/>
      <c r="B30" s="14"/>
      <c r="C30" s="7"/>
      <c r="D30" s="40"/>
      <c r="E30" s="48"/>
      <c r="F30" s="35"/>
      <c r="G30" s="40"/>
      <c r="H30" s="24"/>
      <c r="I30" s="48"/>
    </row>
    <row r="31" spans="1:9" ht="15.75" customHeight="1">
      <c r="A31" s="14"/>
      <c r="B31" s="14" t="s">
        <v>132</v>
      </c>
      <c r="C31" s="7"/>
      <c r="D31" s="40"/>
      <c r="E31" s="48"/>
      <c r="F31" s="35"/>
      <c r="G31" s="40"/>
      <c r="H31" s="24"/>
      <c r="I31" s="48"/>
    </row>
    <row r="32" spans="1:9" ht="15.75" customHeight="1">
      <c r="A32" s="14"/>
      <c r="B32" s="14" t="s">
        <v>133</v>
      </c>
      <c r="C32" s="81">
        <v>0</v>
      </c>
      <c r="D32" s="82">
        <v>0</v>
      </c>
      <c r="E32" s="83">
        <v>0</v>
      </c>
      <c r="F32" s="37">
        <v>-149</v>
      </c>
      <c r="G32" s="37">
        <f>SUM(C32:F32)</f>
        <v>-149</v>
      </c>
      <c r="H32" s="25">
        <v>0</v>
      </c>
      <c r="I32" s="84">
        <f>SUM(G32:H32)</f>
        <v>-149</v>
      </c>
    </row>
    <row r="33" spans="1:9" ht="6.75" customHeight="1">
      <c r="A33" s="14"/>
      <c r="B33" s="14"/>
      <c r="C33" s="7"/>
      <c r="D33" s="40"/>
      <c r="E33" s="48"/>
      <c r="F33" s="35"/>
      <c r="G33" s="40"/>
      <c r="H33" s="24"/>
      <c r="I33" s="48"/>
    </row>
    <row r="34" spans="1:9" ht="15.75" customHeight="1">
      <c r="A34" s="14"/>
      <c r="B34" s="14" t="s">
        <v>260</v>
      </c>
      <c r="C34" s="7">
        <f>SUM(C29:C32)</f>
        <v>60490</v>
      </c>
      <c r="D34" s="7">
        <f>SUM(D29:D32)</f>
        <v>30831</v>
      </c>
      <c r="E34" s="7">
        <f>SUM(E29:E32)</f>
        <v>16205</v>
      </c>
      <c r="F34" s="7">
        <f>SUM(F29:F32)</f>
        <v>-8779</v>
      </c>
      <c r="G34" s="40">
        <f>SUM(C34:F34)</f>
        <v>98747</v>
      </c>
      <c r="H34" s="24">
        <f>SUM(H29:H32)</f>
        <v>471</v>
      </c>
      <c r="I34" s="48">
        <f>SUM(G34:H34)</f>
        <v>99218</v>
      </c>
    </row>
    <row r="35" spans="1:9" ht="15.75" customHeight="1">
      <c r="A35" s="14"/>
      <c r="B35" s="14"/>
      <c r="C35" s="7"/>
      <c r="D35" s="40"/>
      <c r="E35" s="48"/>
      <c r="F35" s="35"/>
      <c r="G35" s="40"/>
      <c r="H35" s="24"/>
      <c r="I35" s="48"/>
    </row>
    <row r="36" spans="1:9" ht="15.75" customHeight="1">
      <c r="A36" s="14"/>
      <c r="B36" s="14" t="s">
        <v>271</v>
      </c>
      <c r="C36" s="40">
        <v>0</v>
      </c>
      <c r="D36" s="40">
        <v>0</v>
      </c>
      <c r="E36" s="40">
        <v>0</v>
      </c>
      <c r="F36" s="35">
        <v>864</v>
      </c>
      <c r="G36" s="35">
        <f>SUM(C36:F36)</f>
        <v>864</v>
      </c>
      <c r="H36" s="35">
        <v>-241</v>
      </c>
      <c r="I36" s="62">
        <f>SUM(G36:H36)</f>
        <v>623</v>
      </c>
    </row>
    <row r="37" spans="1:9" ht="15.75" customHeight="1">
      <c r="A37" s="14"/>
      <c r="B37" s="14"/>
      <c r="C37" s="40"/>
      <c r="D37" s="40"/>
      <c r="E37" s="40"/>
      <c r="F37" s="35"/>
      <c r="G37" s="35"/>
      <c r="H37" s="35"/>
      <c r="I37" s="62"/>
    </row>
    <row r="38" spans="1:9" ht="15.75" customHeight="1">
      <c r="A38" s="14"/>
      <c r="B38" s="14" t="s">
        <v>191</v>
      </c>
      <c r="C38" s="40">
        <v>0</v>
      </c>
      <c r="D38" s="40">
        <v>0</v>
      </c>
      <c r="E38" s="40">
        <v>0</v>
      </c>
      <c r="F38" s="35">
        <v>0</v>
      </c>
      <c r="G38" s="35">
        <v>0</v>
      </c>
      <c r="H38" s="35">
        <v>668</v>
      </c>
      <c r="I38" s="62">
        <f>SUM(G38:H38)</f>
        <v>668</v>
      </c>
    </row>
    <row r="39" spans="1:9" ht="15.75" customHeight="1">
      <c r="A39" s="14"/>
      <c r="B39" s="14"/>
      <c r="C39" s="40"/>
      <c r="D39" s="40"/>
      <c r="E39" s="40"/>
      <c r="F39" s="35"/>
      <c r="G39" s="35"/>
      <c r="H39" s="35"/>
      <c r="I39" s="62"/>
    </row>
    <row r="40" spans="1:9" ht="15.75" customHeight="1">
      <c r="A40" s="14"/>
      <c r="B40" s="14" t="s">
        <v>241</v>
      </c>
      <c r="C40" s="40">
        <v>0</v>
      </c>
      <c r="D40" s="40">
        <v>0</v>
      </c>
      <c r="E40" s="40">
        <v>0</v>
      </c>
      <c r="F40" s="35">
        <v>-331</v>
      </c>
      <c r="G40" s="35">
        <f>SUM(C40:F40)</f>
        <v>-331</v>
      </c>
      <c r="H40" s="35">
        <v>0</v>
      </c>
      <c r="I40" s="62">
        <f>SUM(G40:H40)</f>
        <v>-331</v>
      </c>
    </row>
    <row r="41" spans="1:9" ht="15.75" customHeight="1">
      <c r="A41" s="14"/>
      <c r="B41" s="14"/>
      <c r="C41" s="34"/>
      <c r="D41" s="34"/>
      <c r="E41" s="34"/>
      <c r="F41" s="34"/>
      <c r="G41" s="34"/>
      <c r="H41" s="34"/>
      <c r="I41" s="34"/>
    </row>
    <row r="42" spans="1:9" ht="15.75" customHeight="1" thickBot="1">
      <c r="A42" s="14"/>
      <c r="B42" s="43" t="s">
        <v>257</v>
      </c>
      <c r="C42" s="49">
        <f>SUM(C34:C36)</f>
        <v>60490</v>
      </c>
      <c r="D42" s="49">
        <f>SUM(D34:D36)</f>
        <v>30831</v>
      </c>
      <c r="E42" s="49">
        <f>SUM(E34:E36)</f>
        <v>16205</v>
      </c>
      <c r="F42" s="49">
        <f>SUM(F34:F40)</f>
        <v>-8246</v>
      </c>
      <c r="G42" s="49">
        <f>SUM(G34:G40)</f>
        <v>99280</v>
      </c>
      <c r="H42" s="49">
        <f>SUM(H34:H40)</f>
        <v>898</v>
      </c>
      <c r="I42" s="49">
        <f>SUM(G42:H42)</f>
        <v>100178</v>
      </c>
    </row>
    <row r="43" spans="1:9" ht="15.75" customHeight="1" thickTop="1">
      <c r="A43" s="30"/>
      <c r="B43" s="30"/>
      <c r="C43" s="30"/>
      <c r="D43" s="30"/>
      <c r="E43" s="30"/>
      <c r="F43" s="30"/>
      <c r="G43" s="30"/>
      <c r="H43" s="30"/>
      <c r="I43" s="30"/>
    </row>
    <row r="44" spans="1:9" ht="15.75" customHeight="1">
      <c r="A44" s="1" t="s">
        <v>82</v>
      </c>
      <c r="B44" s="2"/>
      <c r="C44" s="2"/>
      <c r="D44" s="2"/>
      <c r="E44" s="2"/>
      <c r="F44" s="2"/>
      <c r="G44" s="2"/>
      <c r="H44" s="2"/>
      <c r="I44" s="2"/>
    </row>
    <row r="45" spans="1:9" ht="15.75" customHeight="1">
      <c r="A45" s="1" t="s">
        <v>135</v>
      </c>
      <c r="B45" s="2"/>
      <c r="C45" s="2"/>
      <c r="D45" s="2"/>
      <c r="E45" s="2"/>
      <c r="F45" s="2"/>
      <c r="G45" s="2"/>
      <c r="H45" s="2"/>
      <c r="I45" s="2"/>
    </row>
    <row r="46" spans="1:9" ht="15.75" customHeight="1">
      <c r="A46" s="2"/>
      <c r="B46" s="2"/>
      <c r="C46" s="2"/>
      <c r="D46" s="2"/>
      <c r="E46" s="2"/>
      <c r="F46" s="2"/>
      <c r="G46" s="2"/>
      <c r="H46" s="2"/>
      <c r="I46" s="2"/>
    </row>
    <row r="47" spans="1:9" ht="15.75" customHeight="1">
      <c r="A47" s="2"/>
      <c r="B47" s="2"/>
      <c r="C47" s="2"/>
      <c r="D47" s="2"/>
      <c r="E47" s="2"/>
      <c r="F47" s="2"/>
      <c r="G47" s="2"/>
      <c r="H47" s="2"/>
      <c r="I47" s="2"/>
    </row>
    <row r="48" spans="1:9" ht="15.75" customHeight="1">
      <c r="A48" s="2"/>
      <c r="B48" s="2"/>
      <c r="C48" s="2"/>
      <c r="D48" s="2"/>
      <c r="E48" s="2"/>
      <c r="F48" s="2"/>
      <c r="G48" s="2"/>
      <c r="H48" s="2"/>
      <c r="I48" s="2"/>
    </row>
    <row r="49" spans="1:9" ht="15.75" customHeight="1">
      <c r="A49" s="2"/>
      <c r="B49" s="2"/>
      <c r="C49" s="2"/>
      <c r="D49" s="2"/>
      <c r="E49" s="2"/>
      <c r="F49" s="2"/>
      <c r="G49" s="2"/>
      <c r="H49" s="2"/>
      <c r="I49" s="2"/>
    </row>
    <row r="50" spans="1:9" ht="15.75" customHeight="1">
      <c r="A50" s="2"/>
      <c r="B50" s="2"/>
      <c r="C50" s="2"/>
      <c r="D50" s="2"/>
      <c r="E50" s="2"/>
      <c r="F50" s="2"/>
      <c r="G50" s="2"/>
      <c r="H50" s="2"/>
      <c r="I50" s="2"/>
    </row>
    <row r="51" ht="15.75" customHeight="1"/>
    <row r="52" ht="15.75" customHeight="1"/>
    <row r="53" ht="15.75" customHeight="1"/>
    <row r="54" ht="15.75" customHeight="1"/>
  </sheetData>
  <mergeCells count="1">
    <mergeCell ref="C9:D9"/>
  </mergeCells>
  <printOptions/>
  <pageMargins left="0.75" right="0" top="0.5" bottom="0" header="0" footer="0"/>
  <pageSetup horizontalDpi="600" verticalDpi="600" orientation="landscape" paperSize="9" scale="80" r:id="rId1"/>
  <headerFooter alignWithMargins="0">
    <oddFooter>&amp;C&amp;"Times New Roman,Regular"&amp;12 5</oddFooter>
  </headerFooter>
</worksheet>
</file>

<file path=xl/worksheets/sheet3.xml><?xml version="1.0" encoding="utf-8"?>
<worksheet xmlns="http://schemas.openxmlformats.org/spreadsheetml/2006/main" xmlns:r="http://schemas.openxmlformats.org/officeDocument/2006/relationships">
  <dimension ref="A1:F102"/>
  <sheetViews>
    <sheetView view="pageBreakPreview" zoomScale="60" workbookViewId="0" topLeftCell="A73">
      <selection activeCell="K29" sqref="K29"/>
    </sheetView>
  </sheetViews>
  <sheetFormatPr defaultColWidth="9.140625" defaultRowHeight="15.75" customHeight="1"/>
  <cols>
    <col min="1" max="1" width="3.421875" style="2" customWidth="1"/>
    <col min="2" max="2" width="39.57421875" style="2" customWidth="1"/>
    <col min="3" max="3" width="7.8515625" style="2" customWidth="1"/>
    <col min="4" max="4" width="18.140625" style="2" customWidth="1"/>
    <col min="5" max="5" width="3.28125" style="2" customWidth="1"/>
    <col min="6" max="6" width="17.8515625" style="2" customWidth="1"/>
    <col min="7" max="7" width="4.28125" style="2" customWidth="1"/>
    <col min="8" max="16384" width="9.140625" style="2" customWidth="1"/>
  </cols>
  <sheetData>
    <row r="1" ht="15.75" customHeight="1">
      <c r="A1" s="53" t="s">
        <v>46</v>
      </c>
    </row>
    <row r="2" ht="15.75" customHeight="1">
      <c r="A2" s="74" t="s">
        <v>40</v>
      </c>
    </row>
    <row r="3" ht="15.75" customHeight="1">
      <c r="A3" s="50"/>
    </row>
    <row r="4" ht="15.75" customHeight="1">
      <c r="A4" s="52" t="s">
        <v>116</v>
      </c>
    </row>
    <row r="5" ht="15.75" customHeight="1">
      <c r="A5" s="18"/>
    </row>
    <row r="6" spans="1:6" ht="15.75" customHeight="1">
      <c r="A6" s="2" t="s">
        <v>122</v>
      </c>
      <c r="B6" s="77" t="s">
        <v>261</v>
      </c>
      <c r="C6" s="77"/>
      <c r="D6" s="77"/>
      <c r="E6" s="77"/>
      <c r="F6" s="77"/>
    </row>
    <row r="7" spans="1:5" ht="15.75" customHeight="1">
      <c r="A7" s="30"/>
      <c r="B7" s="30"/>
      <c r="C7" s="30"/>
      <c r="D7" s="31"/>
      <c r="E7" s="39"/>
    </row>
    <row r="8" spans="1:6" ht="15.75" customHeight="1">
      <c r="A8" s="30"/>
      <c r="B8" s="30"/>
      <c r="C8" s="30"/>
      <c r="D8" s="78" t="s">
        <v>124</v>
      </c>
      <c r="E8" s="31"/>
      <c r="F8" s="31"/>
    </row>
    <row r="9" spans="1:6" ht="15.75" customHeight="1">
      <c r="A9" s="30"/>
      <c r="B9" s="30"/>
      <c r="C9" s="30"/>
      <c r="D9" s="12" t="s">
        <v>123</v>
      </c>
      <c r="E9" s="31"/>
      <c r="F9" s="12" t="s">
        <v>123</v>
      </c>
    </row>
    <row r="10" spans="1:6" ht="15.75" customHeight="1">
      <c r="A10" s="30"/>
      <c r="B10" s="30"/>
      <c r="C10" s="32" t="s">
        <v>119</v>
      </c>
      <c r="D10" s="70">
        <v>39447</v>
      </c>
      <c r="E10" s="31"/>
      <c r="F10" s="70" t="s">
        <v>138</v>
      </c>
    </row>
    <row r="11" spans="1:6" ht="15.75" customHeight="1">
      <c r="A11" s="30"/>
      <c r="B11" s="30"/>
      <c r="C11" s="30"/>
      <c r="D11" s="33" t="s">
        <v>15</v>
      </c>
      <c r="E11" s="33"/>
      <c r="F11" s="33" t="s">
        <v>15</v>
      </c>
    </row>
    <row r="12" spans="1:6" s="60" customFormat="1" ht="18" customHeight="1">
      <c r="A12" s="68" t="s">
        <v>102</v>
      </c>
      <c r="B12" s="66"/>
      <c r="C12" s="66"/>
      <c r="D12" s="67"/>
      <c r="E12" s="67"/>
      <c r="F12" s="67"/>
    </row>
    <row r="13" spans="1:6" ht="15.75" customHeight="1">
      <c r="A13" s="30"/>
      <c r="B13" s="30"/>
      <c r="C13" s="30"/>
      <c r="D13" s="33"/>
      <c r="E13" s="33"/>
      <c r="F13" s="33"/>
    </row>
    <row r="14" spans="1:6" ht="15.75" customHeight="1">
      <c r="A14" s="69" t="s">
        <v>103</v>
      </c>
      <c r="B14" s="30"/>
      <c r="C14" s="30"/>
      <c r="D14" s="30"/>
      <c r="E14" s="30"/>
      <c r="F14" s="30"/>
    </row>
    <row r="15" spans="1:6" ht="15.75" customHeight="1">
      <c r="A15" s="69"/>
      <c r="B15" s="30"/>
      <c r="C15" s="30"/>
      <c r="D15" s="30"/>
      <c r="E15" s="30"/>
      <c r="F15" s="30"/>
    </row>
    <row r="16" spans="1:6" ht="15.75" customHeight="1">
      <c r="A16" s="30" t="s">
        <v>41</v>
      </c>
      <c r="B16" s="30"/>
      <c r="C16" s="33" t="s">
        <v>239</v>
      </c>
      <c r="D16" s="35">
        <v>2202</v>
      </c>
      <c r="E16" s="35"/>
      <c r="F16" s="35">
        <v>6711</v>
      </c>
    </row>
    <row r="17" spans="1:6" ht="15.75" customHeight="1">
      <c r="A17" s="30" t="s">
        <v>288</v>
      </c>
      <c r="B17" s="30"/>
      <c r="C17" s="30"/>
      <c r="D17" s="35">
        <v>14912</v>
      </c>
      <c r="E17" s="35"/>
      <c r="F17" s="35">
        <v>13124</v>
      </c>
    </row>
    <row r="18" spans="1:6" ht="15.75" customHeight="1">
      <c r="A18" s="30" t="s">
        <v>281</v>
      </c>
      <c r="B18" s="30"/>
      <c r="C18" s="33" t="s">
        <v>280</v>
      </c>
      <c r="D18" s="35">
        <v>0</v>
      </c>
      <c r="E18" s="35"/>
      <c r="F18" s="35">
        <v>0</v>
      </c>
    </row>
    <row r="19" spans="1:6" ht="15.75" customHeight="1">
      <c r="A19" s="30" t="s">
        <v>131</v>
      </c>
      <c r="B19" s="30"/>
      <c r="C19" s="30"/>
      <c r="D19" s="35">
        <v>80517</v>
      </c>
      <c r="E19" s="35"/>
      <c r="F19" s="35">
        <v>76399</v>
      </c>
    </row>
    <row r="20" spans="1:6" ht="15.75" customHeight="1">
      <c r="A20" s="30"/>
      <c r="B20" s="30"/>
      <c r="C20" s="30"/>
      <c r="D20" s="79">
        <f>SUM(D16:D19)</f>
        <v>97631</v>
      </c>
      <c r="E20" s="35"/>
      <c r="F20" s="79">
        <f>SUM(F16:F19)</f>
        <v>96234</v>
      </c>
    </row>
    <row r="21" spans="1:6" ht="15.75" customHeight="1">
      <c r="A21" s="69" t="s">
        <v>42</v>
      </c>
      <c r="B21" s="30"/>
      <c r="C21" s="30"/>
      <c r="D21" s="35"/>
      <c r="E21" s="35"/>
      <c r="F21" s="35"/>
    </row>
    <row r="22" spans="1:6" ht="15.75" customHeight="1">
      <c r="A22" s="69"/>
      <c r="B22" s="30"/>
      <c r="C22" s="30"/>
      <c r="D22" s="35"/>
      <c r="E22" s="35"/>
      <c r="F22" s="35"/>
    </row>
    <row r="23" spans="1:6" ht="15.75" customHeight="1">
      <c r="A23" s="30" t="s">
        <v>104</v>
      </c>
      <c r="B23" s="30"/>
      <c r="C23" s="30"/>
      <c r="D23" s="35">
        <v>8633</v>
      </c>
      <c r="E23" s="35"/>
      <c r="F23" s="35">
        <v>9304</v>
      </c>
    </row>
    <row r="24" spans="1:6" ht="15.75" customHeight="1">
      <c r="A24" s="30" t="s">
        <v>140</v>
      </c>
      <c r="B24" s="30"/>
      <c r="C24" s="30"/>
      <c r="D24" s="35">
        <v>8884</v>
      </c>
      <c r="E24" s="35"/>
      <c r="F24" s="35">
        <v>9933</v>
      </c>
    </row>
    <row r="25" spans="1:6" ht="15.75" customHeight="1">
      <c r="A25" s="30" t="s">
        <v>139</v>
      </c>
      <c r="B25" s="30"/>
      <c r="C25" s="30"/>
      <c r="D25" s="35">
        <v>5271</v>
      </c>
      <c r="E25" s="35"/>
      <c r="F25" s="35">
        <f>4393-538</f>
        <v>3855</v>
      </c>
    </row>
    <row r="26" spans="1:6" ht="15.75" customHeight="1">
      <c r="A26" s="30" t="s">
        <v>141</v>
      </c>
      <c r="B26" s="30"/>
      <c r="C26" s="30"/>
      <c r="D26" s="35">
        <v>506</v>
      </c>
      <c r="E26" s="35"/>
      <c r="F26" s="35">
        <v>538</v>
      </c>
    </row>
    <row r="27" spans="1:6" ht="15.75" customHeight="1">
      <c r="A27" s="30" t="s">
        <v>282</v>
      </c>
      <c r="B27" s="30"/>
      <c r="C27" s="30"/>
      <c r="D27" s="35">
        <v>3567</v>
      </c>
      <c r="E27" s="35"/>
      <c r="F27" s="35">
        <v>0</v>
      </c>
    </row>
    <row r="28" spans="1:6" ht="15.75" customHeight="1">
      <c r="A28" s="30" t="s">
        <v>43</v>
      </c>
      <c r="B28" s="30"/>
      <c r="C28" s="30"/>
      <c r="D28" s="35">
        <v>3884</v>
      </c>
      <c r="E28" s="35"/>
      <c r="F28" s="35">
        <v>10137</v>
      </c>
    </row>
    <row r="29" spans="1:6" ht="15.75" customHeight="1">
      <c r="A29" s="30" t="s">
        <v>20</v>
      </c>
      <c r="B29" s="30"/>
      <c r="C29" s="30"/>
      <c r="D29" s="35">
        <v>728</v>
      </c>
      <c r="E29" s="35"/>
      <c r="F29" s="35">
        <v>2674</v>
      </c>
    </row>
    <row r="30" spans="1:6" ht="15.75" customHeight="1">
      <c r="A30" s="30"/>
      <c r="B30" s="30"/>
      <c r="C30" s="30"/>
      <c r="D30" s="79">
        <f>SUM(D23:D29)</f>
        <v>31473</v>
      </c>
      <c r="E30" s="35"/>
      <c r="F30" s="79">
        <f>SUM(F23:F29)</f>
        <v>36441</v>
      </c>
    </row>
    <row r="31" spans="1:6" ht="15.75" customHeight="1">
      <c r="A31" s="30"/>
      <c r="B31" s="30"/>
      <c r="C31" s="30"/>
      <c r="D31" s="35"/>
      <c r="E31" s="35"/>
      <c r="F31" s="35"/>
    </row>
    <row r="32" spans="1:6" ht="15.75" customHeight="1" thickBot="1">
      <c r="A32" s="32" t="s">
        <v>105</v>
      </c>
      <c r="B32" s="30"/>
      <c r="C32" s="30"/>
      <c r="D32" s="44">
        <f>D30+D20</f>
        <v>129104</v>
      </c>
      <c r="E32" s="35"/>
      <c r="F32" s="44">
        <f>F30+F20</f>
        <v>132675</v>
      </c>
    </row>
    <row r="33" spans="1:6" ht="15.75" customHeight="1">
      <c r="A33" s="32"/>
      <c r="B33" s="30"/>
      <c r="C33" s="30"/>
      <c r="D33" s="35"/>
      <c r="E33" s="35"/>
      <c r="F33" s="35"/>
    </row>
    <row r="34" spans="1:6" ht="15.75" customHeight="1">
      <c r="A34" s="32"/>
      <c r="B34" s="30"/>
      <c r="C34" s="30"/>
      <c r="D34" s="35"/>
      <c r="E34" s="35"/>
      <c r="F34" s="35"/>
    </row>
    <row r="35" spans="1:6" ht="15.75" customHeight="1">
      <c r="A35" s="32"/>
      <c r="B35" s="30"/>
      <c r="C35" s="30"/>
      <c r="D35" s="35"/>
      <c r="E35" s="35"/>
      <c r="F35" s="35"/>
    </row>
    <row r="36" spans="1:6" ht="15.75" customHeight="1">
      <c r="A36" s="32"/>
      <c r="B36" s="30"/>
      <c r="C36" s="30"/>
      <c r="D36" s="35"/>
      <c r="E36" s="35"/>
      <c r="F36" s="35"/>
    </row>
    <row r="37" spans="1:6" ht="15.75" customHeight="1">
      <c r="A37" s="32"/>
      <c r="B37" s="30"/>
      <c r="C37" s="30"/>
      <c r="D37" s="35"/>
      <c r="E37" s="35"/>
      <c r="F37" s="35"/>
    </row>
    <row r="38" spans="1:6" ht="15.75" customHeight="1">
      <c r="A38" s="32"/>
      <c r="B38" s="30"/>
      <c r="C38" s="30"/>
      <c r="D38" s="35"/>
      <c r="E38" s="35"/>
      <c r="F38" s="35"/>
    </row>
    <row r="39" spans="1:6" ht="15.75" customHeight="1">
      <c r="A39" s="32"/>
      <c r="B39" s="30"/>
      <c r="C39" s="30"/>
      <c r="D39" s="35"/>
      <c r="E39" s="35"/>
      <c r="F39" s="35"/>
    </row>
    <row r="40" spans="1:6" ht="15.75" customHeight="1">
      <c r="A40" s="1" t="s">
        <v>125</v>
      </c>
      <c r="B40" s="30"/>
      <c r="C40" s="30"/>
      <c r="D40" s="35"/>
      <c r="E40" s="35"/>
      <c r="F40" s="35"/>
    </row>
    <row r="41" spans="1:6" ht="15.75" customHeight="1">
      <c r="A41" s="1" t="s">
        <v>137</v>
      </c>
      <c r="B41" s="30"/>
      <c r="C41" s="30"/>
      <c r="D41" s="35"/>
      <c r="E41" s="35"/>
      <c r="F41" s="35"/>
    </row>
    <row r="42" spans="1:6" ht="15.75" customHeight="1">
      <c r="A42" s="32"/>
      <c r="B42" s="30"/>
      <c r="C42" s="30"/>
      <c r="D42" s="35"/>
      <c r="E42" s="35"/>
      <c r="F42" s="35"/>
    </row>
    <row r="43" spans="1:6" ht="15.75" customHeight="1">
      <c r="A43" s="30"/>
      <c r="B43" s="30"/>
      <c r="C43" s="30"/>
      <c r="D43" s="35"/>
      <c r="E43" s="35"/>
      <c r="F43" s="35"/>
    </row>
    <row r="44" ht="15.75" customHeight="1">
      <c r="A44" s="53" t="s">
        <v>46</v>
      </c>
    </row>
    <row r="45" ht="15.75" customHeight="1">
      <c r="A45" s="74" t="s">
        <v>40</v>
      </c>
    </row>
    <row r="46" ht="15.75" customHeight="1">
      <c r="A46" s="50"/>
    </row>
    <row r="47" ht="15.75" customHeight="1">
      <c r="A47" s="52" t="s">
        <v>116</v>
      </c>
    </row>
    <row r="48" ht="15.75" customHeight="1">
      <c r="A48" s="18"/>
    </row>
    <row r="49" spans="1:6" ht="15.75" customHeight="1">
      <c r="A49" s="2" t="s">
        <v>122</v>
      </c>
      <c r="B49" s="77" t="s">
        <v>261</v>
      </c>
      <c r="C49" s="77"/>
      <c r="D49" s="77"/>
      <c r="E49" s="77"/>
      <c r="F49" s="77"/>
    </row>
    <row r="50" spans="1:5" ht="15.75" customHeight="1">
      <c r="A50" s="30"/>
      <c r="B50" s="30"/>
      <c r="C50" s="30"/>
      <c r="D50" s="31"/>
      <c r="E50" s="39"/>
    </row>
    <row r="51" spans="1:6" ht="15.75" customHeight="1">
      <c r="A51" s="30"/>
      <c r="B51" s="30"/>
      <c r="C51" s="30"/>
      <c r="D51" s="78" t="s">
        <v>124</v>
      </c>
      <c r="E51" s="31"/>
      <c r="F51" s="31"/>
    </row>
    <row r="52" spans="1:6" ht="15.75" customHeight="1">
      <c r="A52" s="30"/>
      <c r="B52" s="30"/>
      <c r="C52" s="30"/>
      <c r="D52" s="12" t="s">
        <v>123</v>
      </c>
      <c r="E52" s="31"/>
      <c r="F52" s="12" t="s">
        <v>123</v>
      </c>
    </row>
    <row r="53" spans="1:6" ht="15.75" customHeight="1">
      <c r="A53" s="30"/>
      <c r="B53" s="30"/>
      <c r="C53" s="32" t="s">
        <v>119</v>
      </c>
      <c r="D53" s="70" t="s">
        <v>262</v>
      </c>
      <c r="E53" s="31"/>
      <c r="F53" s="70" t="s">
        <v>138</v>
      </c>
    </row>
    <row r="54" spans="1:6" ht="15.75" customHeight="1">
      <c r="A54" s="30"/>
      <c r="B54" s="30"/>
      <c r="C54" s="30"/>
      <c r="D54" s="33" t="s">
        <v>15</v>
      </c>
      <c r="E54" s="33"/>
      <c r="F54" s="33" t="s">
        <v>15</v>
      </c>
    </row>
    <row r="55" spans="1:6" ht="15.75" customHeight="1">
      <c r="A55" s="68" t="s">
        <v>106</v>
      </c>
      <c r="B55" s="30"/>
      <c r="C55" s="30"/>
      <c r="D55" s="33"/>
      <c r="E55" s="33"/>
      <c r="F55" s="33"/>
    </row>
    <row r="56" spans="1:6" ht="15.75" customHeight="1">
      <c r="A56" s="30"/>
      <c r="B56" s="30"/>
      <c r="C56" s="30"/>
      <c r="D56" s="33"/>
      <c r="E56" s="33"/>
      <c r="F56" s="33"/>
    </row>
    <row r="57" spans="1:6" ht="15.75" customHeight="1">
      <c r="A57" s="36" t="s">
        <v>107</v>
      </c>
      <c r="B57" s="30"/>
      <c r="C57" s="30"/>
      <c r="D57" s="35"/>
      <c r="E57" s="35"/>
      <c r="F57" s="35"/>
    </row>
    <row r="58" spans="1:6" ht="15.75" customHeight="1">
      <c r="A58" s="30"/>
      <c r="B58" s="30"/>
      <c r="C58" s="30"/>
      <c r="D58" s="35"/>
      <c r="E58" s="35"/>
      <c r="F58" s="35"/>
    </row>
    <row r="59" spans="1:6" ht="15.75" customHeight="1">
      <c r="A59" s="30" t="s">
        <v>5</v>
      </c>
      <c r="B59" s="30"/>
      <c r="C59" s="30"/>
      <c r="D59" s="35">
        <v>91321</v>
      </c>
      <c r="E59" s="35"/>
      <c r="F59" s="35">
        <v>91321</v>
      </c>
    </row>
    <row r="60" spans="1:6" ht="15.75" customHeight="1">
      <c r="A60" s="30" t="s">
        <v>6</v>
      </c>
      <c r="B60" s="30"/>
      <c r="C60" s="30"/>
      <c r="D60" s="37">
        <v>6652</v>
      </c>
      <c r="E60" s="35"/>
      <c r="F60" s="37">
        <f>16179+26-8246</f>
        <v>7959</v>
      </c>
    </row>
    <row r="61" spans="1:6" ht="15.75" customHeight="1">
      <c r="A61" s="30"/>
      <c r="B61" s="30"/>
      <c r="C61" s="30"/>
      <c r="D61" s="35"/>
      <c r="E61" s="35"/>
      <c r="F61" s="35"/>
    </row>
    <row r="62" spans="1:6" ht="15.75" customHeight="1">
      <c r="A62" s="30" t="s">
        <v>127</v>
      </c>
      <c r="B62" s="30"/>
      <c r="C62" s="30"/>
      <c r="D62" s="35">
        <f>SUM(D59:D61)</f>
        <v>97973</v>
      </c>
      <c r="E62" s="35"/>
      <c r="F62" s="35">
        <f>SUM(F59:F61)</f>
        <v>99280</v>
      </c>
    </row>
    <row r="63" spans="1:6" ht="15.75" customHeight="1">
      <c r="A63" s="30" t="s">
        <v>7</v>
      </c>
      <c r="B63" s="30"/>
      <c r="C63" s="30"/>
      <c r="D63" s="35">
        <v>1437</v>
      </c>
      <c r="E63" s="35"/>
      <c r="F63" s="35">
        <v>898</v>
      </c>
    </row>
    <row r="64" spans="1:6" ht="15.75" customHeight="1">
      <c r="A64" s="30"/>
      <c r="B64" s="30"/>
      <c r="C64" s="30"/>
      <c r="D64" s="35"/>
      <c r="E64" s="35"/>
      <c r="F64" s="35"/>
    </row>
    <row r="65" spans="1:6" ht="15.75" customHeight="1" thickBot="1">
      <c r="A65" s="32" t="s">
        <v>108</v>
      </c>
      <c r="B65" s="30"/>
      <c r="C65" s="30"/>
      <c r="D65" s="44">
        <f>SUM(D62:D63)</f>
        <v>99410</v>
      </c>
      <c r="E65" s="35"/>
      <c r="F65" s="44">
        <f>SUM(F62:F63)</f>
        <v>100178</v>
      </c>
    </row>
    <row r="66" spans="1:6" ht="15.75" customHeight="1">
      <c r="A66" s="30"/>
      <c r="B66" s="30"/>
      <c r="C66" s="30"/>
      <c r="D66" s="35"/>
      <c r="E66" s="35"/>
      <c r="F66" s="35"/>
    </row>
    <row r="67" spans="1:6" ht="15.75" customHeight="1">
      <c r="A67" s="36" t="s">
        <v>109</v>
      </c>
      <c r="B67" s="30"/>
      <c r="C67" s="30"/>
      <c r="D67" s="35"/>
      <c r="E67" s="35"/>
      <c r="F67" s="35"/>
    </row>
    <row r="68" spans="1:6" ht="15.75" customHeight="1">
      <c r="A68" s="30"/>
      <c r="B68" s="30"/>
      <c r="C68" s="30"/>
      <c r="D68" s="35"/>
      <c r="E68" s="35"/>
      <c r="F68" s="35"/>
    </row>
    <row r="69" spans="1:6" ht="15.75" customHeight="1">
      <c r="A69" s="30" t="s">
        <v>45</v>
      </c>
      <c r="B69" s="30"/>
      <c r="C69" s="33"/>
      <c r="D69" s="35">
        <v>7676</v>
      </c>
      <c r="E69" s="35"/>
      <c r="F69" s="35">
        <v>7738</v>
      </c>
    </row>
    <row r="70" spans="1:6" ht="15.75" customHeight="1">
      <c r="A70" s="30" t="s">
        <v>181</v>
      </c>
      <c r="B70" s="30"/>
      <c r="C70" s="33" t="s">
        <v>240</v>
      </c>
      <c r="D70" s="35">
        <v>12000</v>
      </c>
      <c r="E70" s="35"/>
      <c r="F70" s="35">
        <v>11000</v>
      </c>
    </row>
    <row r="71" spans="1:6" ht="15.75" customHeight="1" thickBot="1">
      <c r="A71" s="32"/>
      <c r="B71" s="32"/>
      <c r="C71" s="32"/>
      <c r="D71" s="44">
        <f>SUM(D69:D70)</f>
        <v>19676</v>
      </c>
      <c r="E71" s="35"/>
      <c r="F71" s="44">
        <f>SUM(F69:F70)</f>
        <v>18738</v>
      </c>
    </row>
    <row r="72" spans="1:6" ht="15.75" customHeight="1">
      <c r="A72" s="30"/>
      <c r="B72" s="30"/>
      <c r="C72" s="30"/>
      <c r="D72" s="35"/>
      <c r="E72" s="35"/>
      <c r="F72" s="35"/>
    </row>
    <row r="73" spans="1:6" ht="15.75" customHeight="1">
      <c r="A73" s="36" t="s">
        <v>44</v>
      </c>
      <c r="B73" s="30"/>
      <c r="C73" s="30"/>
      <c r="D73" s="35"/>
      <c r="E73" s="35"/>
      <c r="F73" s="35"/>
    </row>
    <row r="74" spans="1:6" ht="15.75" customHeight="1">
      <c r="A74" s="36"/>
      <c r="B74" s="30"/>
      <c r="C74" s="30"/>
      <c r="D74" s="35"/>
      <c r="E74" s="35"/>
      <c r="F74" s="35"/>
    </row>
    <row r="75" spans="1:6" ht="15.75" customHeight="1">
      <c r="A75" s="71" t="s">
        <v>110</v>
      </c>
      <c r="B75" s="30"/>
      <c r="C75" s="30"/>
      <c r="D75" s="35">
        <f>3793+6040</f>
        <v>9833</v>
      </c>
      <c r="E75" s="35"/>
      <c r="F75" s="35">
        <v>10011</v>
      </c>
    </row>
    <row r="76" spans="1:6" ht="15.75" customHeight="1">
      <c r="A76" s="30" t="s">
        <v>182</v>
      </c>
      <c r="B76" s="30"/>
      <c r="C76" s="33" t="s">
        <v>240</v>
      </c>
      <c r="D76" s="35">
        <v>185</v>
      </c>
      <c r="E76" s="35"/>
      <c r="F76" s="35">
        <v>3748</v>
      </c>
    </row>
    <row r="77" spans="1:6" ht="15.75" customHeight="1">
      <c r="A77" s="30"/>
      <c r="B77" s="30"/>
      <c r="C77" s="30"/>
      <c r="D77" s="79">
        <f>SUM(D75:D76)</f>
        <v>10018</v>
      </c>
      <c r="E77" s="35"/>
      <c r="F77" s="79">
        <f>SUM(F75:F76)</f>
        <v>13759</v>
      </c>
    </row>
    <row r="78" spans="1:6" ht="15.75" customHeight="1">
      <c r="A78" s="30"/>
      <c r="B78" s="30"/>
      <c r="C78" s="30"/>
      <c r="D78" s="35"/>
      <c r="E78" s="35"/>
      <c r="F78" s="35"/>
    </row>
    <row r="79" spans="1:6" ht="15.75" customHeight="1">
      <c r="A79" s="30" t="s">
        <v>111</v>
      </c>
      <c r="B79" s="30"/>
      <c r="C79" s="30"/>
      <c r="D79" s="35">
        <f>D77+D71</f>
        <v>29694</v>
      </c>
      <c r="E79" s="35"/>
      <c r="F79" s="35">
        <f>F77+F71</f>
        <v>32497</v>
      </c>
    </row>
    <row r="80" spans="1:6" ht="15.75" customHeight="1">
      <c r="A80" s="30"/>
      <c r="B80" s="30"/>
      <c r="C80" s="30"/>
      <c r="D80" s="35"/>
      <c r="E80" s="35"/>
      <c r="F80" s="35"/>
    </row>
    <row r="81" spans="1:6" ht="18" customHeight="1" thickBot="1">
      <c r="A81" s="68" t="s">
        <v>112</v>
      </c>
      <c r="B81" s="32"/>
      <c r="C81" s="32"/>
      <c r="D81" s="44">
        <f>D79+D65</f>
        <v>129104</v>
      </c>
      <c r="E81" s="35"/>
      <c r="F81" s="44">
        <f>F79+F65</f>
        <v>132675</v>
      </c>
    </row>
    <row r="82" spans="1:6" ht="15.75" customHeight="1">
      <c r="A82" s="30"/>
      <c r="B82" s="30"/>
      <c r="C82" s="30"/>
      <c r="D82" s="35"/>
      <c r="E82" s="35"/>
      <c r="F82" s="35"/>
    </row>
    <row r="83" spans="1:6" ht="15.75" customHeight="1">
      <c r="A83" s="30" t="s">
        <v>113</v>
      </c>
      <c r="B83" s="30"/>
      <c r="C83" s="30"/>
      <c r="D83" s="38"/>
      <c r="E83" s="40"/>
      <c r="F83" s="38"/>
    </row>
    <row r="84" spans="1:6" ht="15.75" customHeight="1" thickBot="1">
      <c r="A84" s="30" t="s">
        <v>114</v>
      </c>
      <c r="B84" s="30"/>
      <c r="C84" s="30"/>
      <c r="D84" s="72">
        <f>D62/60490</f>
        <v>1.6196561415109936</v>
      </c>
      <c r="E84" s="40"/>
      <c r="F84" s="72">
        <f>F62/60490</f>
        <v>1.6412630186807737</v>
      </c>
    </row>
    <row r="85" spans="1:6" ht="15.75" customHeight="1">
      <c r="A85" s="30"/>
      <c r="B85" s="30"/>
      <c r="C85" s="30"/>
      <c r="D85" s="38"/>
      <c r="E85" s="40"/>
      <c r="F85" s="38"/>
    </row>
    <row r="86" spans="1:6" ht="15.75" customHeight="1">
      <c r="A86" s="1" t="s">
        <v>125</v>
      </c>
      <c r="B86" s="14"/>
      <c r="C86" s="14"/>
      <c r="D86" s="41"/>
      <c r="E86" s="14"/>
      <c r="F86" s="41"/>
    </row>
    <row r="87" spans="1:6" ht="15.75" customHeight="1">
      <c r="A87" s="1" t="s">
        <v>137</v>
      </c>
      <c r="B87" s="14"/>
      <c r="C87" s="14"/>
      <c r="D87" s="14"/>
      <c r="E87" s="14"/>
      <c r="F87" s="14"/>
    </row>
    <row r="88" spans="1:6" ht="15.75" customHeight="1">
      <c r="A88" s="14"/>
      <c r="B88" s="14"/>
      <c r="C88" s="14"/>
      <c r="D88" s="14"/>
      <c r="E88" s="14"/>
      <c r="F88" s="14"/>
    </row>
    <row r="89" spans="1:6" ht="15.75" customHeight="1">
      <c r="A89" s="14"/>
      <c r="B89" s="14"/>
      <c r="C89" s="14"/>
      <c r="D89" s="14"/>
      <c r="E89" s="14"/>
      <c r="F89" s="14"/>
    </row>
    <row r="90" spans="1:6" ht="15.75" customHeight="1">
      <c r="A90" s="14"/>
      <c r="B90" s="14"/>
      <c r="C90" s="14"/>
      <c r="D90" s="14"/>
      <c r="E90" s="14"/>
      <c r="F90" s="14"/>
    </row>
    <row r="91" spans="1:6" ht="15.75" customHeight="1">
      <c r="A91" s="14"/>
      <c r="B91" s="14"/>
      <c r="C91" s="14"/>
      <c r="D91" s="14"/>
      <c r="E91" s="14"/>
      <c r="F91" s="14"/>
    </row>
    <row r="92" spans="1:6" ht="15.75" customHeight="1">
      <c r="A92" s="14"/>
      <c r="B92" s="14"/>
      <c r="C92" s="14"/>
      <c r="D92" s="14"/>
      <c r="E92" s="14"/>
      <c r="F92" s="14"/>
    </row>
    <row r="93" spans="1:6" ht="15.75" customHeight="1">
      <c r="A93" s="14"/>
      <c r="B93" s="14"/>
      <c r="C93" s="14"/>
      <c r="D93" s="14"/>
      <c r="E93" s="14"/>
      <c r="F93" s="14"/>
    </row>
    <row r="94" spans="1:6" ht="15.75" customHeight="1">
      <c r="A94" s="14"/>
      <c r="B94" s="14"/>
      <c r="C94" s="14"/>
      <c r="D94" s="14"/>
      <c r="E94" s="14"/>
      <c r="F94" s="14"/>
    </row>
    <row r="95" spans="1:6" ht="15.75" customHeight="1">
      <c r="A95" s="14"/>
      <c r="B95" s="14"/>
      <c r="C95" s="14"/>
      <c r="D95" s="14"/>
      <c r="E95" s="14"/>
      <c r="F95" s="14"/>
    </row>
    <row r="96" spans="1:6" ht="15.75" customHeight="1">
      <c r="A96" s="14"/>
      <c r="B96" s="14"/>
      <c r="C96" s="14"/>
      <c r="D96" s="14"/>
      <c r="E96" s="14"/>
      <c r="F96" s="14"/>
    </row>
    <row r="97" spans="1:6" ht="15.75" customHeight="1">
      <c r="A97" s="14"/>
      <c r="B97" s="14"/>
      <c r="C97" s="14"/>
      <c r="D97" s="14"/>
      <c r="E97" s="14"/>
      <c r="F97" s="14"/>
    </row>
    <row r="98" spans="1:6" ht="15.75" customHeight="1">
      <c r="A98" s="14"/>
      <c r="B98" s="14"/>
      <c r="C98" s="14"/>
      <c r="D98" s="14"/>
      <c r="E98" s="14"/>
      <c r="F98" s="14"/>
    </row>
    <row r="99" spans="1:6" ht="15.75" customHeight="1">
      <c r="A99" s="14"/>
      <c r="B99" s="14"/>
      <c r="C99" s="14"/>
      <c r="D99" s="14"/>
      <c r="E99" s="14"/>
      <c r="F99" s="14"/>
    </row>
    <row r="100" spans="1:6" ht="15.75" customHeight="1">
      <c r="A100" s="14"/>
      <c r="B100" s="14"/>
      <c r="C100" s="14"/>
      <c r="D100" s="14"/>
      <c r="E100" s="14"/>
      <c r="F100" s="14"/>
    </row>
    <row r="101" spans="1:6" ht="15.75" customHeight="1">
      <c r="A101" s="14"/>
      <c r="B101" s="14"/>
      <c r="C101" s="14"/>
      <c r="D101" s="14"/>
      <c r="E101" s="14"/>
      <c r="F101" s="14"/>
    </row>
    <row r="102" spans="1:6" ht="15.75" customHeight="1">
      <c r="A102" s="14"/>
      <c r="B102" s="14"/>
      <c r="C102" s="14"/>
      <c r="D102" s="14"/>
      <c r="E102" s="14"/>
      <c r="F102" s="14"/>
    </row>
  </sheetData>
  <printOptions/>
  <pageMargins left="0.75" right="0" top="1" bottom="0.5" header="0" footer="0"/>
  <pageSetup firstPageNumber="2" useFirstPageNumber="1" horizontalDpi="600" verticalDpi="600" orientation="portrait" paperSize="9" r:id="rId1"/>
  <headerFooter alignWithMargins="0">
    <oddFooter>&amp;C&amp;"Times New Roman,Regular"&amp;12&amp;P</oddFooter>
  </headerFooter>
  <rowBreaks count="1" manualBreakCount="1">
    <brk id="43" max="255" man="1"/>
  </rowBreaks>
</worksheet>
</file>

<file path=xl/worksheets/sheet4.xml><?xml version="1.0" encoding="utf-8"?>
<worksheet xmlns="http://schemas.openxmlformats.org/spreadsheetml/2006/main" xmlns:r="http://schemas.openxmlformats.org/officeDocument/2006/relationships">
  <dimension ref="A1:N69"/>
  <sheetViews>
    <sheetView view="pageBreakPreview" zoomScale="75" zoomScaleNormal="75" zoomScaleSheetLayoutView="75" workbookViewId="0" topLeftCell="A48">
      <selection activeCell="D19" sqref="D19"/>
    </sheetView>
  </sheetViews>
  <sheetFormatPr defaultColWidth="9.140625" defaultRowHeight="12.75"/>
  <cols>
    <col min="1" max="1" width="2.8515625" style="2" customWidth="1"/>
    <col min="2" max="2" width="3.8515625" style="2" customWidth="1"/>
    <col min="3" max="3" width="9.8515625" style="2" customWidth="1"/>
    <col min="4" max="4" width="46.00390625" style="2" customWidth="1"/>
    <col min="5" max="5" width="15.00390625" style="28" customWidth="1"/>
    <col min="6" max="6" width="3.8515625" style="28" customWidth="1"/>
    <col min="7" max="7" width="17.00390625" style="2" customWidth="1"/>
    <col min="8" max="8" width="3.8515625" style="2" customWidth="1"/>
    <col min="9" max="9" width="4.28125" style="2" hidden="1" customWidth="1"/>
    <col min="10" max="10" width="10.57421875" style="2" hidden="1" customWidth="1"/>
    <col min="11" max="12" width="10.00390625" style="2" hidden="1" customWidth="1"/>
    <col min="13" max="13" width="10.421875" style="2" hidden="1" customWidth="1"/>
    <col min="14" max="14" width="21.140625" style="2" customWidth="1"/>
    <col min="15" max="16384" width="9.140625" style="2" customWidth="1"/>
  </cols>
  <sheetData>
    <row r="1" spans="2:6" ht="18.75" customHeight="1">
      <c r="B1" s="53" t="s">
        <v>46</v>
      </c>
      <c r="C1" s="60"/>
      <c r="D1" s="60"/>
      <c r="E1" s="60"/>
      <c r="F1" s="60"/>
    </row>
    <row r="2" spans="2:6" ht="15.75" customHeight="1">
      <c r="B2" s="74" t="s">
        <v>40</v>
      </c>
      <c r="E2" s="2"/>
      <c r="F2" s="2"/>
    </row>
    <row r="3" spans="2:6" ht="15.75" customHeight="1">
      <c r="B3" s="74"/>
      <c r="E3" s="2"/>
      <c r="F3" s="2"/>
    </row>
    <row r="4" spans="2:6" ht="15.75" customHeight="1">
      <c r="B4" s="52" t="s">
        <v>116</v>
      </c>
      <c r="E4" s="2"/>
      <c r="F4" s="2"/>
    </row>
    <row r="5" spans="2:3" ht="15.75" customHeight="1">
      <c r="B5" s="18"/>
      <c r="C5" s="18"/>
    </row>
    <row r="6" spans="1:3" ht="15.75" customHeight="1">
      <c r="A6" s="2" t="s">
        <v>126</v>
      </c>
      <c r="B6" s="52" t="s">
        <v>263</v>
      </c>
      <c r="C6" s="18"/>
    </row>
    <row r="7" spans="2:8" ht="15.75">
      <c r="B7" s="14"/>
      <c r="C7" s="14"/>
      <c r="D7" s="14"/>
      <c r="E7" s="31"/>
      <c r="F7" s="33"/>
      <c r="H7" s="33"/>
    </row>
    <row r="8" spans="2:8" ht="15.75">
      <c r="B8" s="14"/>
      <c r="C8" s="14"/>
      <c r="D8" s="14"/>
      <c r="E8" s="31" t="s">
        <v>264</v>
      </c>
      <c r="F8" s="33"/>
      <c r="G8" s="31" t="s">
        <v>264</v>
      </c>
      <c r="H8" s="33"/>
    </row>
    <row r="9" spans="2:8" ht="15.75">
      <c r="B9" s="14"/>
      <c r="C9" s="14"/>
      <c r="D9" s="14"/>
      <c r="E9" s="78" t="s">
        <v>262</v>
      </c>
      <c r="F9" s="33"/>
      <c r="G9" s="78" t="s">
        <v>138</v>
      </c>
      <c r="H9" s="33"/>
    </row>
    <row r="10" spans="2:12" ht="15.75" customHeight="1">
      <c r="B10" s="14"/>
      <c r="C10" s="14"/>
      <c r="D10" s="14"/>
      <c r="E10" s="33" t="s">
        <v>15</v>
      </c>
      <c r="F10" s="33"/>
      <c r="G10" s="33" t="s">
        <v>15</v>
      </c>
      <c r="H10" s="33"/>
      <c r="J10" s="2" t="s">
        <v>47</v>
      </c>
      <c r="L10" s="2">
        <f>479660</f>
        <v>479660</v>
      </c>
    </row>
    <row r="11" spans="2:12" ht="12.75" customHeight="1">
      <c r="B11" s="42"/>
      <c r="C11" s="42"/>
      <c r="D11" s="42"/>
      <c r="E11" s="29"/>
      <c r="F11" s="29"/>
      <c r="G11" s="29"/>
      <c r="H11" s="29"/>
      <c r="J11" s="2" t="s">
        <v>48</v>
      </c>
      <c r="L11" s="2">
        <v>151831</v>
      </c>
    </row>
    <row r="12" spans="2:12" ht="15.75" customHeight="1">
      <c r="B12" s="14" t="s">
        <v>236</v>
      </c>
      <c r="C12" s="14"/>
      <c r="D12" s="14"/>
      <c r="E12" s="35">
        <f>pl!H30</f>
        <v>97</v>
      </c>
      <c r="F12" s="40"/>
      <c r="G12" s="35">
        <v>441</v>
      </c>
      <c r="H12" s="40"/>
      <c r="J12" s="2" t="s">
        <v>49</v>
      </c>
      <c r="L12" s="2">
        <v>177529</v>
      </c>
    </row>
    <row r="13" spans="2:12" ht="9.75" customHeight="1">
      <c r="B13" s="14"/>
      <c r="C13" s="14"/>
      <c r="D13" s="14"/>
      <c r="E13" s="35"/>
      <c r="F13" s="40"/>
      <c r="G13" s="35"/>
      <c r="H13" s="40"/>
      <c r="J13" s="2" t="s">
        <v>50</v>
      </c>
      <c r="L13" s="2">
        <v>-501781</v>
      </c>
    </row>
    <row r="14" spans="2:12" ht="15.75" customHeight="1">
      <c r="B14" s="14" t="s">
        <v>51</v>
      </c>
      <c r="C14" s="14"/>
      <c r="D14" s="14"/>
      <c r="E14" s="35"/>
      <c r="F14" s="40"/>
      <c r="G14" s="35"/>
      <c r="H14" s="40"/>
      <c r="J14" s="2" t="s">
        <v>52</v>
      </c>
      <c r="L14" s="2">
        <v>785793</v>
      </c>
    </row>
    <row r="15" spans="2:12" ht="15.75" customHeight="1">
      <c r="B15" s="14"/>
      <c r="C15" s="54" t="s">
        <v>53</v>
      </c>
      <c r="D15" s="14"/>
      <c r="E15" s="35">
        <f>305+5+111+204+989</f>
        <v>1614</v>
      </c>
      <c r="F15" s="40"/>
      <c r="G15" s="57">
        <f>87-7+99+1012-1187+124-152</f>
        <v>-24</v>
      </c>
      <c r="H15" s="40"/>
      <c r="J15" s="2" t="s">
        <v>54</v>
      </c>
      <c r="L15" s="2">
        <v>-1969787</v>
      </c>
    </row>
    <row r="16" spans="2:8" ht="15.75" customHeight="1">
      <c r="B16" s="14"/>
      <c r="C16" s="54" t="s">
        <v>192</v>
      </c>
      <c r="D16" s="14"/>
      <c r="E16" s="35">
        <v>0</v>
      </c>
      <c r="F16" s="40"/>
      <c r="G16" s="57">
        <v>-449</v>
      </c>
      <c r="H16" s="40"/>
    </row>
    <row r="17" spans="2:8" ht="15.75" customHeight="1">
      <c r="B17" s="14"/>
      <c r="C17" s="54" t="s">
        <v>16</v>
      </c>
      <c r="D17" s="14"/>
      <c r="E17" s="35">
        <v>1104</v>
      </c>
      <c r="F17" s="40"/>
      <c r="G17" s="57">
        <v>1045</v>
      </c>
      <c r="H17" s="40"/>
    </row>
    <row r="18" spans="2:13" ht="15.75" customHeight="1">
      <c r="B18" s="14"/>
      <c r="C18" s="54" t="s">
        <v>17</v>
      </c>
      <c r="D18" s="14"/>
      <c r="E18" s="35">
        <v>-561</v>
      </c>
      <c r="F18" s="40"/>
      <c r="G18" s="57">
        <v>-642</v>
      </c>
      <c r="H18" s="40"/>
      <c r="L18" s="2" t="s">
        <v>55</v>
      </c>
      <c r="M18" s="2" t="s">
        <v>76</v>
      </c>
    </row>
    <row r="19" spans="2:13" ht="15.75" customHeight="1">
      <c r="B19" s="14"/>
      <c r="C19" s="54"/>
      <c r="D19" s="14"/>
      <c r="E19" s="37"/>
      <c r="F19" s="40"/>
      <c r="G19" s="55"/>
      <c r="H19" s="40"/>
      <c r="J19" s="2" t="s">
        <v>56</v>
      </c>
      <c r="L19" s="2">
        <f>9276724</f>
        <v>9276724</v>
      </c>
      <c r="M19" s="2">
        <v>10062517</v>
      </c>
    </row>
    <row r="20" spans="2:13" ht="15.75" customHeight="1" hidden="1">
      <c r="B20" s="14"/>
      <c r="C20" s="14"/>
      <c r="D20" s="14"/>
      <c r="E20" s="35"/>
      <c r="F20" s="40"/>
      <c r="G20" s="35"/>
      <c r="H20" s="40"/>
      <c r="J20" s="2" t="s">
        <v>57</v>
      </c>
      <c r="L20" s="2">
        <v>-501781</v>
      </c>
      <c r="M20" s="2">
        <v>-501781</v>
      </c>
    </row>
    <row r="21" spans="2:13" ht="15.75" customHeight="1">
      <c r="B21" s="14" t="s">
        <v>177</v>
      </c>
      <c r="C21" s="14"/>
      <c r="D21" s="14"/>
      <c r="E21" s="35">
        <f>SUM(E12:E19)</f>
        <v>2254</v>
      </c>
      <c r="F21" s="40"/>
      <c r="G21" s="35">
        <f>SUM(G12:G19)</f>
        <v>371</v>
      </c>
      <c r="H21" s="40"/>
      <c r="L21" s="1">
        <f>SUM(L19:L20)</f>
        <v>8774943</v>
      </c>
      <c r="M21" s="1">
        <f>SUM(M19:M20)</f>
        <v>9560736</v>
      </c>
    </row>
    <row r="22" spans="2:13" ht="12.75" customHeight="1">
      <c r="B22" s="14"/>
      <c r="C22" s="14"/>
      <c r="D22" s="14"/>
      <c r="E22" s="35"/>
      <c r="F22" s="40"/>
      <c r="G22" s="35"/>
      <c r="H22" s="40"/>
      <c r="J22" s="2" t="s">
        <v>58</v>
      </c>
      <c r="L22" s="2">
        <v>1969787</v>
      </c>
      <c r="M22" s="2">
        <v>1969787</v>
      </c>
    </row>
    <row r="23" spans="2:13" ht="15.75" customHeight="1">
      <c r="B23" s="14" t="s">
        <v>18</v>
      </c>
      <c r="C23" s="14"/>
      <c r="D23" s="14"/>
      <c r="E23" s="35"/>
      <c r="F23" s="40"/>
      <c r="G23" s="35"/>
      <c r="H23" s="40"/>
      <c r="L23" s="2">
        <f>L21-L22</f>
        <v>6805156</v>
      </c>
      <c r="M23" s="2">
        <f>M21-M22</f>
        <v>7590949</v>
      </c>
    </row>
    <row r="24" spans="2:8" ht="9.75" customHeight="1">
      <c r="B24" s="14"/>
      <c r="C24" s="14"/>
      <c r="D24" s="14"/>
      <c r="E24" s="35"/>
      <c r="F24" s="40"/>
      <c r="G24" s="35"/>
      <c r="H24" s="40"/>
    </row>
    <row r="25" spans="2:12" ht="15.75" customHeight="1">
      <c r="B25" s="14"/>
      <c r="C25" s="54" t="s">
        <v>32</v>
      </c>
      <c r="D25" s="14"/>
      <c r="E25" s="35">
        <f>377+1049-2479+32-3567+105</f>
        <v>-4483</v>
      </c>
      <c r="F25" s="40"/>
      <c r="G25" s="57">
        <f>-5007+3323+6346</f>
        <v>4662</v>
      </c>
      <c r="H25" s="40"/>
      <c r="J25" s="2" t="s">
        <v>59</v>
      </c>
      <c r="L25" s="2">
        <f>L23-M23</f>
        <v>-785793</v>
      </c>
    </row>
    <row r="26" spans="2:8" ht="15.75" customHeight="1">
      <c r="B26" s="14"/>
      <c r="C26" s="54" t="s">
        <v>33</v>
      </c>
      <c r="D26" s="14"/>
      <c r="E26" s="35">
        <v>-241</v>
      </c>
      <c r="F26" s="40"/>
      <c r="G26" s="57">
        <f>-411-76-677</f>
        <v>-1164</v>
      </c>
      <c r="H26" s="40"/>
    </row>
    <row r="27" spans="2:8" ht="9.75" customHeight="1">
      <c r="B27" s="14"/>
      <c r="C27" s="14"/>
      <c r="D27" s="14"/>
      <c r="E27" s="37"/>
      <c r="F27" s="40"/>
      <c r="G27" s="37"/>
      <c r="H27" s="40"/>
    </row>
    <row r="28" spans="2:8" ht="15.75" customHeight="1" hidden="1">
      <c r="B28" s="14"/>
      <c r="C28" s="14"/>
      <c r="D28" s="14"/>
      <c r="E28" s="35"/>
      <c r="F28" s="40"/>
      <c r="G28" s="35"/>
      <c r="H28" s="40"/>
    </row>
    <row r="29" spans="2:8" ht="15.75" customHeight="1" hidden="1">
      <c r="B29" s="14"/>
      <c r="C29" s="14"/>
      <c r="D29" s="14"/>
      <c r="E29" s="35"/>
      <c r="F29" s="40"/>
      <c r="G29" s="35"/>
      <c r="H29" s="40"/>
    </row>
    <row r="30" spans="2:8" ht="15.75" customHeight="1">
      <c r="B30" s="14"/>
      <c r="C30" s="14" t="s">
        <v>274</v>
      </c>
      <c r="D30" s="14"/>
      <c r="E30" s="35">
        <f>SUM(E21:E27)</f>
        <v>-2470</v>
      </c>
      <c r="F30" s="40"/>
      <c r="G30" s="35">
        <f>SUM(G21:G27)</f>
        <v>3869</v>
      </c>
      <c r="H30" s="40"/>
    </row>
    <row r="31" spans="2:8" ht="8.25" customHeight="1">
      <c r="B31" s="14"/>
      <c r="C31" s="14"/>
      <c r="D31" s="14"/>
      <c r="E31" s="35"/>
      <c r="F31" s="40"/>
      <c r="G31" s="35"/>
      <c r="H31" s="40"/>
    </row>
    <row r="32" spans="2:8" ht="15.75" customHeight="1">
      <c r="B32" s="14"/>
      <c r="C32" s="14" t="s">
        <v>233</v>
      </c>
      <c r="D32" s="14"/>
      <c r="E32" s="35">
        <v>-36</v>
      </c>
      <c r="F32" s="40"/>
      <c r="G32" s="57">
        <v>179</v>
      </c>
      <c r="H32" s="40"/>
    </row>
    <row r="33" spans="2:8" ht="15.75" customHeight="1">
      <c r="B33" s="14"/>
      <c r="C33" s="14" t="s">
        <v>60</v>
      </c>
      <c r="D33" s="14"/>
      <c r="E33" s="35">
        <v>-1104</v>
      </c>
      <c r="F33" s="40"/>
      <c r="G33" s="57">
        <v>-1045</v>
      </c>
      <c r="H33" s="40"/>
    </row>
    <row r="34" spans="2:8" ht="7.5" customHeight="1">
      <c r="B34" s="14"/>
      <c r="C34" s="14"/>
      <c r="D34" s="14"/>
      <c r="E34" s="37"/>
      <c r="F34" s="40"/>
      <c r="G34" s="37"/>
      <c r="H34" s="40"/>
    </row>
    <row r="35" spans="2:8" ht="15.75" customHeight="1" thickBot="1">
      <c r="B35" s="14" t="s">
        <v>178</v>
      </c>
      <c r="C35" s="14"/>
      <c r="D35" s="14"/>
      <c r="E35" s="56">
        <f>SUM(E30:E34)</f>
        <v>-3610</v>
      </c>
      <c r="F35" s="40"/>
      <c r="G35" s="56">
        <f>SUM(G30:G34)</f>
        <v>3003</v>
      </c>
      <c r="H35" s="40"/>
    </row>
    <row r="36" spans="2:8" ht="12.75" customHeight="1">
      <c r="B36" s="14"/>
      <c r="C36" s="14"/>
      <c r="D36" s="14"/>
      <c r="E36" s="35"/>
      <c r="F36" s="40"/>
      <c r="G36" s="35"/>
      <c r="H36" s="40"/>
    </row>
    <row r="37" spans="2:8" ht="15.75" customHeight="1">
      <c r="B37" s="14" t="s">
        <v>61</v>
      </c>
      <c r="C37" s="14"/>
      <c r="D37" s="14"/>
      <c r="E37" s="35"/>
      <c r="F37" s="40"/>
      <c r="G37" s="35"/>
      <c r="H37" s="40"/>
    </row>
    <row r="38" spans="2:8" ht="9" customHeight="1">
      <c r="B38" s="14"/>
      <c r="C38" s="14"/>
      <c r="D38" s="14"/>
      <c r="E38" s="35"/>
      <c r="F38" s="40"/>
      <c r="G38" s="35"/>
      <c r="H38" s="40"/>
    </row>
    <row r="39" spans="2:8" ht="15.75" customHeight="1">
      <c r="B39" s="14"/>
      <c r="C39" s="14" t="s">
        <v>62</v>
      </c>
      <c r="D39" s="14"/>
      <c r="E39" s="35">
        <f>-258-233</f>
        <v>-491</v>
      </c>
      <c r="F39" s="40"/>
      <c r="G39" s="57">
        <v>-27</v>
      </c>
      <c r="H39" s="40"/>
    </row>
    <row r="40" spans="2:8" ht="15.75" customHeight="1">
      <c r="B40" s="14"/>
      <c r="C40" s="14" t="s">
        <v>272</v>
      </c>
      <c r="D40" s="14"/>
      <c r="E40" s="35">
        <v>0</v>
      </c>
      <c r="F40" s="40"/>
      <c r="G40" s="57">
        <v>-252</v>
      </c>
      <c r="H40" s="40"/>
    </row>
    <row r="41" spans="2:8" ht="15.75" customHeight="1">
      <c r="B41" s="14"/>
      <c r="C41" s="14" t="s">
        <v>287</v>
      </c>
      <c r="D41" s="14"/>
      <c r="E41" s="35">
        <v>-1836</v>
      </c>
      <c r="F41" s="40"/>
      <c r="G41" s="57">
        <v>-86</v>
      </c>
      <c r="H41" s="40"/>
    </row>
    <row r="42" spans="2:8" ht="15.75" customHeight="1">
      <c r="B42" s="14"/>
      <c r="C42" s="14" t="s">
        <v>193</v>
      </c>
      <c r="D42" s="14"/>
      <c r="E42" s="35">
        <v>0</v>
      </c>
      <c r="F42" s="40"/>
      <c r="G42" s="57">
        <v>-684</v>
      </c>
      <c r="H42" s="40"/>
    </row>
    <row r="43" spans="2:8" ht="15.75" customHeight="1">
      <c r="B43" s="14"/>
      <c r="C43" s="14" t="s">
        <v>63</v>
      </c>
      <c r="D43" s="14"/>
      <c r="E43" s="35">
        <f>617+14</f>
        <v>631</v>
      </c>
      <c r="F43" s="40"/>
      <c r="G43" s="58">
        <v>692</v>
      </c>
      <c r="H43" s="40"/>
    </row>
    <row r="44" spans="2:8" ht="15.75" customHeight="1">
      <c r="B44" s="14"/>
      <c r="C44" s="14" t="s">
        <v>273</v>
      </c>
      <c r="D44" s="14"/>
      <c r="E44" s="35">
        <v>0</v>
      </c>
      <c r="F44" s="40"/>
      <c r="G44" s="58">
        <v>152</v>
      </c>
      <c r="H44" s="40"/>
    </row>
    <row r="45" spans="2:8" ht="15.75" customHeight="1">
      <c r="B45" s="14"/>
      <c r="C45" s="14" t="s">
        <v>19</v>
      </c>
      <c r="D45" s="14"/>
      <c r="E45" s="35">
        <v>561</v>
      </c>
      <c r="F45" s="40"/>
      <c r="G45" s="57">
        <v>642</v>
      </c>
      <c r="H45" s="40"/>
    </row>
    <row r="46" spans="2:8" ht="15.75" customHeight="1" thickBot="1">
      <c r="B46" s="14" t="s">
        <v>144</v>
      </c>
      <c r="C46" s="14"/>
      <c r="D46" s="14"/>
      <c r="E46" s="44">
        <f>SUM(E39:E45)</f>
        <v>-1135</v>
      </c>
      <c r="F46" s="40"/>
      <c r="G46" s="44">
        <f>SUM(G39:G45)</f>
        <v>437</v>
      </c>
      <c r="H46" s="40"/>
    </row>
    <row r="47" spans="2:8" ht="12.75" customHeight="1">
      <c r="B47" s="14"/>
      <c r="C47" s="14"/>
      <c r="D47" s="14"/>
      <c r="E47" s="35"/>
      <c r="F47" s="40"/>
      <c r="G47" s="35"/>
      <c r="H47" s="40"/>
    </row>
    <row r="48" spans="2:8" ht="15.75" customHeight="1">
      <c r="B48" s="14" t="s">
        <v>64</v>
      </c>
      <c r="C48" s="14"/>
      <c r="D48" s="14"/>
      <c r="E48" s="35"/>
      <c r="F48" s="40"/>
      <c r="G48" s="35"/>
      <c r="H48" s="40"/>
    </row>
    <row r="49" spans="2:8" ht="9" customHeight="1">
      <c r="B49" s="14"/>
      <c r="C49" s="14"/>
      <c r="D49" s="14"/>
      <c r="E49" s="35"/>
      <c r="F49" s="40"/>
      <c r="G49" s="35"/>
      <c r="H49" s="40"/>
    </row>
    <row r="50" spans="2:8" ht="15.75" customHeight="1">
      <c r="B50" s="14"/>
      <c r="C50" s="14" t="s">
        <v>194</v>
      </c>
      <c r="D50" s="14"/>
      <c r="E50" s="35">
        <v>0</v>
      </c>
      <c r="F50" s="40"/>
      <c r="G50" s="35">
        <v>-9974</v>
      </c>
      <c r="H50" s="40"/>
    </row>
    <row r="51" spans="2:8" ht="15.75" customHeight="1">
      <c r="B51" s="14"/>
      <c r="C51" s="14" t="s">
        <v>147</v>
      </c>
      <c r="D51" s="14"/>
      <c r="E51" s="35">
        <v>-891</v>
      </c>
      <c r="F51" s="40"/>
      <c r="G51" s="35">
        <v>-331</v>
      </c>
      <c r="H51" s="40"/>
    </row>
    <row r="52" spans="2:8" ht="15.75" customHeight="1">
      <c r="B52" s="14"/>
      <c r="C52" s="14" t="s">
        <v>142</v>
      </c>
      <c r="D52" s="14"/>
      <c r="E52" s="35">
        <v>-2748</v>
      </c>
      <c r="F52" s="40"/>
      <c r="G52" s="35">
        <v>-483</v>
      </c>
      <c r="H52" s="40"/>
    </row>
    <row r="53" spans="2:8" ht="15.75" customHeight="1" thickBot="1">
      <c r="B53" s="14" t="s">
        <v>143</v>
      </c>
      <c r="C53" s="14"/>
      <c r="D53" s="14"/>
      <c r="E53" s="44">
        <f>SUM(E51:E52)</f>
        <v>-3639</v>
      </c>
      <c r="F53" s="40"/>
      <c r="G53" s="44">
        <f>SUM(G50:G52)</f>
        <v>-10788</v>
      </c>
      <c r="H53" s="40"/>
    </row>
    <row r="54" spans="2:8" ht="12.75" customHeight="1">
      <c r="B54" s="14"/>
      <c r="C54" s="14"/>
      <c r="D54" s="14"/>
      <c r="E54" s="35"/>
      <c r="F54" s="40"/>
      <c r="G54" s="35"/>
      <c r="H54" s="40"/>
    </row>
    <row r="55" spans="2:8" ht="15.75" customHeight="1">
      <c r="B55" s="14" t="s">
        <v>65</v>
      </c>
      <c r="C55" s="14"/>
      <c r="D55" s="14"/>
      <c r="E55" s="35">
        <f>E35+E46+E53</f>
        <v>-8384</v>
      </c>
      <c r="F55" s="40"/>
      <c r="G55" s="35">
        <f>G35+G46+G53</f>
        <v>-7348</v>
      </c>
      <c r="H55" s="40"/>
    </row>
    <row r="56" spans="2:8" ht="12.75" customHeight="1">
      <c r="B56" s="14"/>
      <c r="C56" s="14"/>
      <c r="D56" s="14"/>
      <c r="E56" s="35"/>
      <c r="F56" s="40"/>
      <c r="G56" s="35"/>
      <c r="H56" s="40"/>
    </row>
    <row r="57" spans="2:8" ht="15.75" customHeight="1">
      <c r="B57" s="14" t="s">
        <v>84</v>
      </c>
      <c r="C57" s="14"/>
      <c r="D57" s="14"/>
      <c r="E57" s="35">
        <v>12811</v>
      </c>
      <c r="F57" s="40"/>
      <c r="G57" s="57">
        <v>20159</v>
      </c>
      <c r="H57" s="40"/>
    </row>
    <row r="58" spans="2:8" ht="12.75" customHeight="1">
      <c r="B58" s="14"/>
      <c r="C58" s="14"/>
      <c r="D58" s="14"/>
      <c r="E58" s="37"/>
      <c r="F58" s="40"/>
      <c r="G58" s="37"/>
      <c r="H58" s="40"/>
    </row>
    <row r="59" spans="2:10" ht="15.75" customHeight="1" thickBot="1">
      <c r="B59" s="14" t="s">
        <v>284</v>
      </c>
      <c r="C59" s="14"/>
      <c r="D59" s="14"/>
      <c r="E59" s="49">
        <f>SUM(E55:E58)</f>
        <v>4427</v>
      </c>
      <c r="F59" s="40"/>
      <c r="G59" s="49">
        <f>SUM(G55:G58)</f>
        <v>12811</v>
      </c>
      <c r="H59" s="40"/>
      <c r="I59" s="4"/>
      <c r="J59" s="4"/>
    </row>
    <row r="60" spans="2:8" ht="12.75" customHeight="1" thickTop="1">
      <c r="B60" s="14"/>
      <c r="C60" s="14"/>
      <c r="D60" s="14"/>
      <c r="E60" s="59"/>
      <c r="F60" s="30"/>
      <c r="G60" s="59"/>
      <c r="H60" s="30"/>
    </row>
    <row r="61" spans="2:6" ht="15.75" customHeight="1">
      <c r="B61" s="43" t="s">
        <v>77</v>
      </c>
      <c r="D61" s="14"/>
      <c r="E61" s="14"/>
      <c r="F61" s="14"/>
    </row>
    <row r="62" spans="2:6" ht="15.75" customHeight="1">
      <c r="B62" s="43" t="s">
        <v>136</v>
      </c>
      <c r="D62" s="14"/>
      <c r="E62" s="41"/>
      <c r="F62" s="14"/>
    </row>
    <row r="65" spans="5:7" ht="15.75">
      <c r="E65" s="34">
        <v>2007</v>
      </c>
      <c r="G65" s="46">
        <v>2006</v>
      </c>
    </row>
    <row r="66" spans="4:14" ht="15.75">
      <c r="D66" s="2" t="s">
        <v>85</v>
      </c>
      <c r="E66" s="28">
        <f>'bs'!D29</f>
        <v>728</v>
      </c>
      <c r="G66" s="2">
        <v>2674</v>
      </c>
      <c r="N66" s="3">
        <f>E66-G66</f>
        <v>-1946</v>
      </c>
    </row>
    <row r="67" spans="4:14" ht="15.75">
      <c r="D67" s="2" t="s">
        <v>234</v>
      </c>
      <c r="E67" s="28">
        <v>-185</v>
      </c>
      <c r="G67" s="2">
        <v>0</v>
      </c>
      <c r="N67" s="3">
        <f>E67-G67</f>
        <v>-185</v>
      </c>
    </row>
    <row r="68" spans="4:14" ht="15.75">
      <c r="D68" s="2" t="s">
        <v>86</v>
      </c>
      <c r="E68" s="47">
        <f>'bs'!D28</f>
        <v>3884</v>
      </c>
      <c r="G68" s="2">
        <v>10137</v>
      </c>
      <c r="N68" s="3">
        <f>E68-G68</f>
        <v>-6253</v>
      </c>
    </row>
    <row r="69" spans="5:14" ht="15.75">
      <c r="E69" s="20">
        <f>SUM(E66:E68)</f>
        <v>4427</v>
      </c>
      <c r="G69" s="20">
        <f>SUM(G66:G68)</f>
        <v>12811</v>
      </c>
      <c r="N69" s="86">
        <f>SUM(N66:N68)</f>
        <v>-8384</v>
      </c>
    </row>
  </sheetData>
  <printOptions/>
  <pageMargins left="0.75" right="0" top="0.75" bottom="0" header="0" footer="0"/>
  <pageSetup firstPageNumber="4" useFirstPageNumber="1" horizontalDpi="600" verticalDpi="600" orientation="portrait" paperSize="9" scale="85" r:id="rId1"/>
  <headerFooter alignWithMargins="0">
    <oddFooter>&amp;C&amp;"Times New Roman,Regular"&amp;12 4</oddFooter>
  </headerFooter>
</worksheet>
</file>

<file path=xl/worksheets/sheet5.xml><?xml version="1.0" encoding="utf-8"?>
<worksheet xmlns="http://schemas.openxmlformats.org/spreadsheetml/2006/main" xmlns:r="http://schemas.openxmlformats.org/officeDocument/2006/relationships">
  <dimension ref="A1:I33"/>
  <sheetViews>
    <sheetView workbookViewId="0" topLeftCell="A45">
      <selection activeCell="A24" sqref="A24"/>
    </sheetView>
  </sheetViews>
  <sheetFormatPr defaultColWidth="9.140625" defaultRowHeight="12.75"/>
  <cols>
    <col min="1" max="1" width="12.28125" style="2" customWidth="1"/>
    <col min="2" max="2" width="28.00390625" style="2" customWidth="1"/>
    <col min="3" max="3" width="18.7109375" style="2" customWidth="1"/>
    <col min="4" max="4" width="2.7109375" style="2" customWidth="1"/>
    <col min="5" max="5" width="20.7109375" style="2" customWidth="1"/>
    <col min="6" max="6" width="2.7109375" style="2" customWidth="1"/>
    <col min="7" max="7" width="17.7109375" style="2" customWidth="1"/>
    <col min="8" max="8" width="2.7109375" style="2" customWidth="1"/>
    <col min="9" max="9" width="20.7109375" style="2" customWidth="1"/>
    <col min="10" max="16384" width="9.140625" style="2" customWidth="1"/>
  </cols>
  <sheetData>
    <row r="1" spans="1:6" s="60" customFormat="1" ht="18.75" customHeight="1">
      <c r="A1" s="45" t="s">
        <v>46</v>
      </c>
      <c r="B1" s="45"/>
      <c r="C1" s="45"/>
      <c r="D1" s="45"/>
      <c r="E1" s="45"/>
      <c r="F1" s="45"/>
    </row>
    <row r="2" spans="1:6" ht="15.75" customHeight="1">
      <c r="A2" s="50" t="s">
        <v>40</v>
      </c>
      <c r="B2" s="50"/>
      <c r="F2" s="18"/>
    </row>
    <row r="3" spans="1:6" ht="15.75" customHeight="1">
      <c r="A3" s="50"/>
      <c r="B3" s="50"/>
      <c r="F3" s="18"/>
    </row>
    <row r="4" spans="1:6" ht="15.75" customHeight="1">
      <c r="A4" s="23" t="s">
        <v>79</v>
      </c>
      <c r="B4" s="23" t="s">
        <v>80</v>
      </c>
      <c r="F4" s="18"/>
    </row>
    <row r="5" ht="15.75" customHeight="1">
      <c r="B5" s="23" t="s">
        <v>283</v>
      </c>
    </row>
    <row r="6" ht="15.75" customHeight="1">
      <c r="B6" s="23"/>
    </row>
    <row r="7" spans="3:9" ht="15.75" customHeight="1">
      <c r="C7" s="104" t="s">
        <v>21</v>
      </c>
      <c r="D7" s="104"/>
      <c r="E7" s="104"/>
      <c r="G7" s="104" t="s">
        <v>22</v>
      </c>
      <c r="H7" s="104"/>
      <c r="I7" s="104"/>
    </row>
    <row r="8" spans="3:9" ht="15.75" customHeight="1">
      <c r="C8" s="12" t="s">
        <v>0</v>
      </c>
      <c r="D8" s="12"/>
      <c r="E8" s="12" t="s">
        <v>25</v>
      </c>
      <c r="G8" s="12" t="s">
        <v>0</v>
      </c>
      <c r="I8" s="12" t="s">
        <v>25</v>
      </c>
    </row>
    <row r="9" spans="3:9" ht="15.75" customHeight="1">
      <c r="C9" s="12" t="s">
        <v>23</v>
      </c>
      <c r="D9" s="12"/>
      <c r="E9" s="12" t="s">
        <v>24</v>
      </c>
      <c r="F9" s="50"/>
      <c r="G9" s="12" t="s">
        <v>23</v>
      </c>
      <c r="I9" s="12" t="s">
        <v>24</v>
      </c>
    </row>
    <row r="10" spans="3:9" ht="15.75" customHeight="1">
      <c r="C10" s="12" t="s">
        <v>1</v>
      </c>
      <c r="D10" s="12"/>
      <c r="E10" s="12" t="s">
        <v>1</v>
      </c>
      <c r="F10" s="50"/>
      <c r="G10" s="12" t="s">
        <v>26</v>
      </c>
      <c r="I10" s="12" t="s">
        <v>27</v>
      </c>
    </row>
    <row r="11" spans="3:9" ht="15.75" customHeight="1">
      <c r="C11" s="63">
        <v>39447</v>
      </c>
      <c r="D11" s="63"/>
      <c r="E11" s="63">
        <v>39082</v>
      </c>
      <c r="F11" s="50"/>
      <c r="G11" s="63">
        <v>39447</v>
      </c>
      <c r="H11" s="63"/>
      <c r="I11" s="63">
        <v>39082</v>
      </c>
    </row>
    <row r="12" spans="3:9" ht="15.75" customHeight="1">
      <c r="C12" s="12" t="s">
        <v>2</v>
      </c>
      <c r="D12" s="12"/>
      <c r="E12" s="12" t="s">
        <v>2</v>
      </c>
      <c r="F12" s="50"/>
      <c r="G12" s="12" t="s">
        <v>2</v>
      </c>
      <c r="I12" s="12" t="s">
        <v>2</v>
      </c>
    </row>
    <row r="13" ht="15.75" customHeight="1"/>
    <row r="14" spans="1:9" ht="15.75" customHeight="1">
      <c r="A14" s="2" t="s">
        <v>8</v>
      </c>
      <c r="C14" s="6">
        <f>pl!D16</f>
        <v>3296</v>
      </c>
      <c r="D14" s="6"/>
      <c r="E14" s="6">
        <f>pl!F16</f>
        <v>3252</v>
      </c>
      <c r="F14" s="6"/>
      <c r="G14" s="6">
        <f>pl!H16</f>
        <v>13481</v>
      </c>
      <c r="H14" s="7"/>
      <c r="I14" s="6">
        <f>pl!J16</f>
        <v>7890</v>
      </c>
    </row>
    <row r="15" spans="3:9" ht="15.75" customHeight="1">
      <c r="C15" s="3"/>
      <c r="D15" s="3"/>
      <c r="E15" s="3"/>
      <c r="F15" s="3"/>
      <c r="G15" s="3"/>
      <c r="H15" s="3"/>
      <c r="I15" s="3"/>
    </row>
    <row r="16" spans="1:9" ht="15.75" customHeight="1">
      <c r="A16" s="2" t="s">
        <v>299</v>
      </c>
      <c r="C16" s="8">
        <f>pl!D30</f>
        <v>-463</v>
      </c>
      <c r="D16" s="8"/>
      <c r="E16" s="8">
        <f>pl!F30</f>
        <v>272</v>
      </c>
      <c r="F16" s="8"/>
      <c r="G16" s="8">
        <f>pl!H30</f>
        <v>97</v>
      </c>
      <c r="H16" s="3"/>
      <c r="I16" s="8">
        <f>pl!J30</f>
        <v>441</v>
      </c>
    </row>
    <row r="17" spans="3:9" ht="15.75" customHeight="1">
      <c r="C17" s="3"/>
      <c r="D17" s="3"/>
      <c r="E17" s="3"/>
      <c r="F17" s="3"/>
      <c r="G17" s="3"/>
      <c r="H17" s="3"/>
      <c r="I17" s="3"/>
    </row>
    <row r="18" spans="1:9" ht="15.75" customHeight="1">
      <c r="A18" s="2" t="s">
        <v>300</v>
      </c>
      <c r="C18" s="3">
        <f>pl!D34</f>
        <v>-430</v>
      </c>
      <c r="D18" s="3"/>
      <c r="E18" s="3">
        <f>pl!F34</f>
        <v>284</v>
      </c>
      <c r="F18" s="3"/>
      <c r="G18" s="3">
        <f>pl!H34</f>
        <v>123</v>
      </c>
      <c r="H18" s="3"/>
      <c r="I18" s="3">
        <f>pl!J34</f>
        <v>623</v>
      </c>
    </row>
    <row r="19" spans="3:9" ht="15.75" customHeight="1">
      <c r="C19" s="3"/>
      <c r="D19" s="3"/>
      <c r="E19" s="3"/>
      <c r="F19" s="3"/>
      <c r="G19" s="3"/>
      <c r="H19" s="3"/>
      <c r="I19" s="3"/>
    </row>
    <row r="20" spans="1:9" ht="15.75" customHeight="1">
      <c r="A20" s="2" t="s">
        <v>301</v>
      </c>
      <c r="C20" s="3"/>
      <c r="D20" s="3"/>
      <c r="E20" s="3"/>
      <c r="F20" s="3"/>
      <c r="G20" s="3"/>
      <c r="H20" s="3"/>
      <c r="I20" s="3"/>
    </row>
    <row r="21" spans="1:9" ht="15.75" customHeight="1">
      <c r="A21" s="2" t="s">
        <v>145</v>
      </c>
      <c r="C21" s="3">
        <f>pl!D38</f>
        <v>-497</v>
      </c>
      <c r="D21" s="3"/>
      <c r="E21" s="3">
        <f>pl!F38</f>
        <v>623</v>
      </c>
      <c r="F21" s="3"/>
      <c r="G21" s="3">
        <f>pl!H38</f>
        <v>-416</v>
      </c>
      <c r="H21" s="3"/>
      <c r="I21" s="3">
        <f>pl!J38</f>
        <v>864</v>
      </c>
    </row>
    <row r="22" spans="3:9" ht="15.75" customHeight="1">
      <c r="C22" s="3"/>
      <c r="D22" s="3"/>
      <c r="E22" s="3"/>
      <c r="F22" s="3"/>
      <c r="G22" s="3"/>
      <c r="H22" s="3"/>
      <c r="I22" s="3"/>
    </row>
    <row r="23" spans="1:9" ht="15.75" customHeight="1">
      <c r="A23" s="2" t="s">
        <v>298</v>
      </c>
      <c r="C23" s="9">
        <f>pl!D47</f>
        <v>-0.8216234088279053</v>
      </c>
      <c r="D23" s="9"/>
      <c r="E23" s="9">
        <f>pl!F47</f>
        <v>1.029922301206811</v>
      </c>
      <c r="F23" s="9"/>
      <c r="G23" s="9">
        <f>pl!H47</f>
        <v>-0.6877169780128947</v>
      </c>
      <c r="H23" s="3"/>
      <c r="I23" s="9">
        <f>pl!J47</f>
        <v>1.4283352620267813</v>
      </c>
    </row>
    <row r="24" spans="3:9" ht="15.75" customHeight="1">
      <c r="C24" s="3"/>
      <c r="D24" s="3"/>
      <c r="E24" s="3"/>
      <c r="F24" s="3"/>
      <c r="G24" s="3"/>
      <c r="H24" s="3"/>
      <c r="I24" s="3"/>
    </row>
    <row r="25" ht="15.75" customHeight="1">
      <c r="A25" s="2" t="s">
        <v>184</v>
      </c>
    </row>
    <row r="26" spans="1:9" ht="15.75" customHeight="1">
      <c r="A26" s="2" t="s">
        <v>183</v>
      </c>
      <c r="C26" s="3">
        <v>0</v>
      </c>
      <c r="D26" s="3"/>
      <c r="E26" s="3">
        <v>0</v>
      </c>
      <c r="F26" s="3"/>
      <c r="G26" s="3">
        <v>0</v>
      </c>
      <c r="H26" s="3"/>
      <c r="I26" s="3">
        <v>0</v>
      </c>
    </row>
    <row r="27" ht="15.75" customHeight="1"/>
    <row r="28" spans="3:9" ht="15.75" customHeight="1">
      <c r="C28" s="10" t="s">
        <v>28</v>
      </c>
      <c r="D28" s="11"/>
      <c r="E28" s="10" t="s">
        <v>29</v>
      </c>
      <c r="F28" s="3"/>
      <c r="G28" s="3"/>
      <c r="H28" s="3"/>
      <c r="I28" s="3"/>
    </row>
    <row r="29" spans="3:9" ht="15.75" customHeight="1">
      <c r="C29" s="10" t="s">
        <v>0</v>
      </c>
      <c r="D29" s="11"/>
      <c r="E29" s="10" t="s">
        <v>30</v>
      </c>
      <c r="F29" s="3"/>
      <c r="G29" s="3"/>
      <c r="H29" s="3"/>
      <c r="I29" s="3"/>
    </row>
    <row r="30" spans="3:9" ht="15.75" customHeight="1">
      <c r="C30" s="10" t="s">
        <v>1</v>
      </c>
      <c r="D30" s="11"/>
      <c r="E30" s="10" t="s">
        <v>31</v>
      </c>
      <c r="F30" s="3"/>
      <c r="G30" s="3"/>
      <c r="H30" s="3"/>
      <c r="I30" s="3"/>
    </row>
    <row r="31" spans="3:9" ht="15.75" customHeight="1">
      <c r="C31" s="10"/>
      <c r="D31" s="11"/>
      <c r="E31" s="10"/>
      <c r="F31" s="3"/>
      <c r="G31" s="3"/>
      <c r="H31" s="3"/>
      <c r="I31" s="3"/>
    </row>
    <row r="32" spans="1:9" ht="15.75" customHeight="1">
      <c r="A32" s="2" t="s">
        <v>146</v>
      </c>
      <c r="D32" s="3"/>
      <c r="F32" s="3"/>
      <c r="G32" s="3"/>
      <c r="H32" s="3"/>
      <c r="I32" s="3"/>
    </row>
    <row r="33" spans="1:5" ht="15.75" customHeight="1">
      <c r="A33" s="2" t="s">
        <v>114</v>
      </c>
      <c r="C33" s="9">
        <f>'bs'!D84</f>
        <v>1.6196561415109936</v>
      </c>
      <c r="E33" s="9">
        <f>'bs'!F84</f>
        <v>1.6412630186807737</v>
      </c>
    </row>
  </sheetData>
  <mergeCells count="2">
    <mergeCell ref="C7:E7"/>
    <mergeCell ref="G7:I7"/>
  </mergeCells>
  <printOptions/>
  <pageMargins left="1" right="0" top="0.5" bottom="0.5" header="0" footer="0"/>
  <pageSetup horizontalDpi="600" verticalDpi="600" orientation="landscape" paperSize="9" r:id="rId1"/>
  <headerFooter alignWithMargins="0">
    <oddFooter>&amp;C&amp;"Times New Roman,Regular"&amp;12 6</oddFooter>
  </headerFooter>
</worksheet>
</file>

<file path=xl/worksheets/sheet6.xml><?xml version="1.0" encoding="utf-8"?>
<worksheet xmlns="http://schemas.openxmlformats.org/spreadsheetml/2006/main" xmlns:r="http://schemas.openxmlformats.org/officeDocument/2006/relationships">
  <dimension ref="A1:I33"/>
  <sheetViews>
    <sheetView workbookViewId="0" topLeftCell="A128">
      <selection activeCell="B130" sqref="B130"/>
    </sheetView>
  </sheetViews>
  <sheetFormatPr defaultColWidth="9.140625" defaultRowHeight="12.75"/>
  <cols>
    <col min="1" max="1" width="13.00390625" style="2" customWidth="1"/>
    <col min="2" max="2" width="22.7109375" style="2" customWidth="1"/>
    <col min="3" max="3" width="19.7109375" style="2" customWidth="1"/>
    <col min="4" max="4" width="2.7109375" style="2" customWidth="1"/>
    <col min="5" max="5" width="20.140625" style="2" customWidth="1"/>
    <col min="6" max="6" width="2.7109375" style="2" customWidth="1"/>
    <col min="7" max="7" width="19.7109375" style="2" customWidth="1"/>
    <col min="8" max="8" width="2.7109375" style="2" customWidth="1"/>
    <col min="9" max="9" width="20.28125" style="2" customWidth="1"/>
    <col min="10" max="16384" width="9.140625" style="2" customWidth="1"/>
  </cols>
  <sheetData>
    <row r="1" spans="1:6" s="60" customFormat="1" ht="18.75" customHeight="1">
      <c r="A1" s="45" t="s">
        <v>46</v>
      </c>
      <c r="B1" s="45"/>
      <c r="C1" s="45"/>
      <c r="D1" s="45"/>
      <c r="E1" s="45"/>
      <c r="F1" s="45"/>
    </row>
    <row r="2" spans="1:6" ht="15.75" customHeight="1">
      <c r="A2" s="50" t="s">
        <v>40</v>
      </c>
      <c r="B2" s="50"/>
      <c r="F2" s="18"/>
    </row>
    <row r="3" spans="1:2" ht="15.75" customHeight="1">
      <c r="A3" s="1"/>
      <c r="B3" s="1"/>
    </row>
    <row r="4" spans="1:2" ht="15.75" customHeight="1">
      <c r="A4" s="1" t="s">
        <v>81</v>
      </c>
      <c r="B4" s="1" t="s">
        <v>83</v>
      </c>
    </row>
    <row r="5" spans="1:2" ht="15.75" customHeight="1">
      <c r="A5" s="1"/>
      <c r="B5" s="52" t="s">
        <v>265</v>
      </c>
    </row>
    <row r="6" spans="4:9" ht="15.75" customHeight="1">
      <c r="D6" s="52"/>
      <c r="E6" s="52"/>
      <c r="F6" s="52"/>
      <c r="G6" s="52"/>
      <c r="H6" s="52"/>
      <c r="I6" s="52"/>
    </row>
    <row r="7" spans="3:9" ht="15.75" customHeight="1">
      <c r="C7" s="12"/>
      <c r="D7" s="12"/>
      <c r="E7" s="12"/>
      <c r="F7" s="12"/>
      <c r="G7" s="12"/>
      <c r="H7" s="12"/>
      <c r="I7" s="12"/>
    </row>
    <row r="8" spans="3:9" ht="15.75" customHeight="1">
      <c r="C8" s="104" t="s">
        <v>21</v>
      </c>
      <c r="D8" s="104"/>
      <c r="E8" s="104"/>
      <c r="G8" s="104" t="s">
        <v>22</v>
      </c>
      <c r="H8" s="104"/>
      <c r="I8" s="104"/>
    </row>
    <row r="9" spans="3:9" ht="15.75" customHeight="1">
      <c r="C9" s="12" t="s">
        <v>0</v>
      </c>
      <c r="D9" s="12"/>
      <c r="E9" s="12" t="s">
        <v>25</v>
      </c>
      <c r="G9" s="12" t="s">
        <v>0</v>
      </c>
      <c r="I9" s="12" t="s">
        <v>25</v>
      </c>
    </row>
    <row r="10" spans="3:9" ht="15.75" customHeight="1">
      <c r="C10" s="12" t="s">
        <v>23</v>
      </c>
      <c r="D10" s="12"/>
      <c r="E10" s="12" t="s">
        <v>24</v>
      </c>
      <c r="F10" s="50"/>
      <c r="G10" s="12" t="s">
        <v>23</v>
      </c>
      <c r="I10" s="12" t="s">
        <v>24</v>
      </c>
    </row>
    <row r="11" spans="3:9" ht="15.75" customHeight="1">
      <c r="C11" s="12" t="s">
        <v>1</v>
      </c>
      <c r="D11" s="12"/>
      <c r="E11" s="12" t="s">
        <v>1</v>
      </c>
      <c r="F11" s="50"/>
      <c r="G11" s="12" t="s">
        <v>26</v>
      </c>
      <c r="I11" s="12" t="s">
        <v>27</v>
      </c>
    </row>
    <row r="12" spans="3:9" ht="15.75" customHeight="1">
      <c r="C12" s="63">
        <v>39447</v>
      </c>
      <c r="D12" s="63"/>
      <c r="E12" s="63">
        <v>39082</v>
      </c>
      <c r="F12" s="50"/>
      <c r="G12" s="63">
        <v>39447</v>
      </c>
      <c r="H12" s="63"/>
      <c r="I12" s="63">
        <v>39082</v>
      </c>
    </row>
    <row r="13" spans="3:9" ht="15.75" customHeight="1">
      <c r="C13" s="12" t="s">
        <v>2</v>
      </c>
      <c r="D13" s="12"/>
      <c r="E13" s="12" t="s">
        <v>2</v>
      </c>
      <c r="F13" s="50"/>
      <c r="G13" s="12" t="s">
        <v>2</v>
      </c>
      <c r="I13" s="12" t="s">
        <v>2</v>
      </c>
    </row>
    <row r="14" ht="15.75" customHeight="1"/>
    <row r="15" spans="1:9" ht="15.75" customHeight="1">
      <c r="A15" s="2" t="s">
        <v>295</v>
      </c>
      <c r="C15" s="6">
        <f>pl!D22</f>
        <v>-220</v>
      </c>
      <c r="D15" s="6"/>
      <c r="E15" s="6">
        <f>pl!F22</f>
        <v>575</v>
      </c>
      <c r="F15" s="6"/>
      <c r="G15" s="6">
        <f>pl!H22</f>
        <v>1201</v>
      </c>
      <c r="H15" s="7"/>
      <c r="I15" s="6">
        <f>pl!J22</f>
        <v>1037</v>
      </c>
    </row>
    <row r="16" spans="3:9" ht="15.75" customHeight="1">
      <c r="C16" s="3"/>
      <c r="D16" s="3"/>
      <c r="E16" s="3"/>
      <c r="F16" s="3"/>
      <c r="G16" s="3"/>
      <c r="H16" s="3"/>
      <c r="I16" s="3"/>
    </row>
    <row r="17" spans="1:9" ht="15.75" customHeight="1">
      <c r="A17" s="2" t="s">
        <v>34</v>
      </c>
      <c r="C17" s="3">
        <v>88</v>
      </c>
      <c r="D17" s="9"/>
      <c r="E17" s="3">
        <v>131</v>
      </c>
      <c r="F17" s="9"/>
      <c r="G17" s="3">
        <v>561</v>
      </c>
      <c r="H17" s="3"/>
      <c r="I17" s="3">
        <v>642</v>
      </c>
    </row>
    <row r="18" spans="3:9" ht="15.75" customHeight="1">
      <c r="C18" s="3"/>
      <c r="D18" s="3"/>
      <c r="E18" s="3"/>
      <c r="F18" s="3"/>
      <c r="G18" s="3"/>
      <c r="H18" s="3"/>
      <c r="I18" s="3"/>
    </row>
    <row r="19" spans="1:9" ht="15.75" customHeight="1">
      <c r="A19" s="2" t="s">
        <v>35</v>
      </c>
      <c r="C19" s="3">
        <f>pl!D24</f>
        <v>-243</v>
      </c>
      <c r="D19" s="3"/>
      <c r="E19" s="3">
        <f>pl!F24</f>
        <v>-303</v>
      </c>
      <c r="F19" s="3"/>
      <c r="G19" s="3">
        <f>pl!H24</f>
        <v>-1104</v>
      </c>
      <c r="H19" s="3"/>
      <c r="I19" s="3">
        <f>pl!J24</f>
        <v>-1045</v>
      </c>
    </row>
    <row r="20" spans="3:9" ht="15.75" customHeight="1">
      <c r="C20" s="3"/>
      <c r="D20" s="3"/>
      <c r="E20" s="3"/>
      <c r="F20" s="3"/>
      <c r="G20" s="3"/>
      <c r="H20" s="3"/>
      <c r="I20" s="3"/>
    </row>
    <row r="21" ht="15.75" customHeight="1"/>
    <row r="23" ht="15.75" hidden="1">
      <c r="A23" s="2" t="s">
        <v>34</v>
      </c>
    </row>
    <row r="24" spans="1:3" ht="15.75" hidden="1">
      <c r="A24" s="21">
        <v>38625</v>
      </c>
      <c r="B24" s="21"/>
      <c r="C24" s="2">
        <v>326994</v>
      </c>
    </row>
    <row r="25" spans="1:3" ht="15.75" hidden="1">
      <c r="A25" s="21">
        <v>38533</v>
      </c>
      <c r="B25" s="21"/>
      <c r="C25" s="2">
        <v>183462</v>
      </c>
    </row>
    <row r="26" ht="15.75" hidden="1">
      <c r="C26" s="20">
        <f>C24-C25</f>
        <v>143532</v>
      </c>
    </row>
    <row r="27" ht="15.75" hidden="1">
      <c r="C27" s="14"/>
    </row>
    <row r="28" spans="1:3" ht="15.75" hidden="1">
      <c r="A28" s="21">
        <v>38717</v>
      </c>
      <c r="C28" s="14">
        <v>557653</v>
      </c>
    </row>
    <row r="29" spans="1:3" ht="15.75" hidden="1">
      <c r="A29" s="21">
        <v>38625</v>
      </c>
      <c r="B29" s="21"/>
      <c r="C29" s="2">
        <v>326994</v>
      </c>
    </row>
    <row r="30" ht="15.75" hidden="1">
      <c r="C30" s="20">
        <f>C28-C29</f>
        <v>230659</v>
      </c>
    </row>
    <row r="31" ht="15.75">
      <c r="C31" s="14"/>
    </row>
    <row r="32" ht="15.75">
      <c r="C32" s="14"/>
    </row>
    <row r="33" ht="15.75">
      <c r="C33" s="14"/>
    </row>
  </sheetData>
  <mergeCells count="2">
    <mergeCell ref="C8:E8"/>
    <mergeCell ref="G8:I8"/>
  </mergeCells>
  <printOptions/>
  <pageMargins left="0.75" right="0.75" top="1" bottom="1" header="0.5" footer="0.5"/>
  <pageSetup firstPageNumber="7" useFirstPageNumber="1" horizontalDpi="600" verticalDpi="600" orientation="landscape" paperSize="9" r:id="rId1"/>
  <headerFooter alignWithMargins="0">
    <oddFooter>&amp;C&amp;"Times New Roman,Regular"&amp;12&amp;P</oddFooter>
  </headerFooter>
</worksheet>
</file>

<file path=xl/worksheets/sheet7.xml><?xml version="1.0" encoding="utf-8"?>
<worksheet xmlns="http://schemas.openxmlformats.org/spreadsheetml/2006/main" xmlns:r="http://schemas.openxmlformats.org/officeDocument/2006/relationships">
  <dimension ref="A1:P322"/>
  <sheetViews>
    <sheetView tabSelected="1" view="pageBreakPreview" zoomScale="60" workbookViewId="0" topLeftCell="A294">
      <selection activeCell="P296" sqref="P296"/>
    </sheetView>
  </sheetViews>
  <sheetFormatPr defaultColWidth="9.140625" defaultRowHeight="15.75" customHeight="1"/>
  <cols>
    <col min="1" max="1" width="6.7109375" style="50" customWidth="1"/>
    <col min="2" max="2" width="3.7109375" style="50" customWidth="1"/>
    <col min="3" max="3" width="14.7109375" style="2" customWidth="1"/>
    <col min="4" max="7" width="9.28125" style="2" customWidth="1"/>
    <col min="8" max="8" width="9.7109375" style="2" customWidth="1"/>
    <col min="9" max="9" width="4.7109375" style="2" customWidth="1"/>
    <col min="10" max="10" width="12.7109375" style="2" customWidth="1"/>
    <col min="11" max="11" width="9.28125" style="2" hidden="1" customWidth="1"/>
    <col min="12" max="16384" width="9.140625" style="2" customWidth="1"/>
  </cols>
  <sheetData>
    <row r="1" spans="1:2" ht="15.75" customHeight="1">
      <c r="A1" s="23" t="s">
        <v>46</v>
      </c>
      <c r="B1" s="23"/>
    </row>
    <row r="2" ht="15.75" customHeight="1">
      <c r="A2" s="74" t="s">
        <v>40</v>
      </c>
    </row>
    <row r="3" spans="1:11" ht="15.75" customHeight="1">
      <c r="A3" s="96" t="s">
        <v>266</v>
      </c>
      <c r="B3" s="93"/>
      <c r="C3" s="46"/>
      <c r="D3" s="46"/>
      <c r="E3" s="46"/>
      <c r="F3" s="46"/>
      <c r="G3" s="46"/>
      <c r="H3" s="46"/>
      <c r="I3" s="46"/>
      <c r="J3" s="46"/>
      <c r="K3" s="46"/>
    </row>
    <row r="4" spans="1:11" ht="15.75" customHeight="1">
      <c r="A4" s="97"/>
      <c r="B4" s="98"/>
      <c r="C4" s="14"/>
      <c r="D4" s="14"/>
      <c r="E4" s="14"/>
      <c r="F4" s="14"/>
      <c r="G4" s="14"/>
      <c r="H4" s="14"/>
      <c r="I4" s="14"/>
      <c r="J4" s="14"/>
      <c r="K4" s="14"/>
    </row>
    <row r="5" spans="1:2" ht="15.75" customHeight="1">
      <c r="A5" s="23" t="s">
        <v>198</v>
      </c>
      <c r="B5" s="1"/>
    </row>
    <row r="11" spans="1:2" ht="15.75" customHeight="1">
      <c r="A11" s="23" t="s">
        <v>204</v>
      </c>
      <c r="B11" s="1" t="s">
        <v>155</v>
      </c>
    </row>
    <row r="24" spans="1:10" ht="15.75" customHeight="1">
      <c r="A24" s="23" t="s">
        <v>205</v>
      </c>
      <c r="B24" s="1" t="s">
        <v>148</v>
      </c>
      <c r="D24" s="1"/>
      <c r="E24" s="1"/>
      <c r="F24" s="1"/>
      <c r="G24" s="1"/>
      <c r="H24" s="1"/>
      <c r="I24" s="1"/>
      <c r="J24" s="1"/>
    </row>
    <row r="28" ht="9.75" customHeight="1"/>
    <row r="29" spans="1:2" ht="15.75" customHeight="1">
      <c r="A29" s="23" t="s">
        <v>206</v>
      </c>
      <c r="B29" s="1" t="s">
        <v>156</v>
      </c>
    </row>
    <row r="33" ht="9.75" customHeight="1">
      <c r="N33" s="95"/>
    </row>
    <row r="34" spans="1:5" ht="15.75" customHeight="1">
      <c r="A34" s="23" t="s">
        <v>207</v>
      </c>
      <c r="B34" s="1" t="s">
        <v>232</v>
      </c>
      <c r="D34" s="1"/>
      <c r="E34" s="1"/>
    </row>
    <row r="35" spans="1:5" ht="15.75" customHeight="1">
      <c r="A35" s="23"/>
      <c r="B35" s="1" t="s">
        <v>231</v>
      </c>
      <c r="D35" s="1"/>
      <c r="E35" s="1"/>
    </row>
    <row r="36" spans="1:5" ht="15.75" customHeight="1">
      <c r="A36" s="23"/>
      <c r="B36" s="1"/>
      <c r="D36" s="1"/>
      <c r="E36" s="1"/>
    </row>
    <row r="42" ht="9.75" customHeight="1"/>
    <row r="43" spans="1:5" ht="15.75" customHeight="1">
      <c r="A43" s="23" t="s">
        <v>208</v>
      </c>
      <c r="B43" s="1" t="s">
        <v>157</v>
      </c>
      <c r="D43" s="1"/>
      <c r="E43" s="1"/>
    </row>
    <row r="48" ht="9.75" customHeight="1"/>
    <row r="49" spans="1:5" ht="15.75" customHeight="1">
      <c r="A49" s="23" t="s">
        <v>209</v>
      </c>
      <c r="B49" s="1" t="s">
        <v>199</v>
      </c>
      <c r="D49" s="1"/>
      <c r="E49" s="1"/>
    </row>
    <row r="54" ht="12" customHeight="1"/>
    <row r="55" spans="1:5" ht="15.75" customHeight="1">
      <c r="A55" s="23" t="s">
        <v>210</v>
      </c>
      <c r="B55" s="1" t="s">
        <v>158</v>
      </c>
      <c r="D55" s="1"/>
      <c r="E55" s="1"/>
    </row>
    <row r="66" ht="12" customHeight="1"/>
    <row r="67" spans="1:5" ht="15.75" customHeight="1">
      <c r="A67" s="23" t="s">
        <v>211</v>
      </c>
      <c r="B67" s="1" t="s">
        <v>159</v>
      </c>
      <c r="D67" s="1"/>
      <c r="E67" s="1"/>
    </row>
    <row r="68" spans="1:9" ht="15.75" customHeight="1">
      <c r="A68" s="23"/>
      <c r="B68" s="23"/>
      <c r="C68" s="1"/>
      <c r="D68" s="1"/>
      <c r="E68" s="1"/>
      <c r="G68" s="18" t="s">
        <v>267</v>
      </c>
      <c r="I68" s="18" t="s">
        <v>267</v>
      </c>
    </row>
    <row r="69" spans="1:9" ht="15.75" customHeight="1">
      <c r="A69" s="23"/>
      <c r="B69" s="23"/>
      <c r="D69" s="1"/>
      <c r="E69" s="1"/>
      <c r="G69" s="18" t="s">
        <v>268</v>
      </c>
      <c r="I69" s="18" t="s">
        <v>269</v>
      </c>
    </row>
    <row r="70" spans="1:10" ht="15.75" customHeight="1">
      <c r="A70" s="23"/>
      <c r="B70" s="23"/>
      <c r="D70" s="1"/>
      <c r="E70" s="1"/>
      <c r="G70" s="104" t="s">
        <v>2</v>
      </c>
      <c r="H70" s="104"/>
      <c r="I70" s="104" t="s">
        <v>2</v>
      </c>
      <c r="J70" s="104"/>
    </row>
    <row r="71" spans="1:11" ht="15.75" customHeight="1">
      <c r="A71" s="23"/>
      <c r="B71" s="23"/>
      <c r="C71" s="1" t="s">
        <v>149</v>
      </c>
      <c r="D71" s="1"/>
      <c r="E71" s="1"/>
      <c r="H71" s="8"/>
      <c r="K71" s="3"/>
    </row>
    <row r="72" spans="1:11" ht="12" customHeight="1">
      <c r="A72" s="23"/>
      <c r="B72" s="23"/>
      <c r="C72" s="1"/>
      <c r="D72" s="1"/>
      <c r="E72" s="1"/>
      <c r="K72" s="3"/>
    </row>
    <row r="73" spans="1:11" ht="15.75" customHeight="1">
      <c r="A73" s="23"/>
      <c r="B73" s="23"/>
      <c r="C73" s="2" t="s">
        <v>160</v>
      </c>
      <c r="D73" s="1"/>
      <c r="E73" s="1"/>
      <c r="H73" s="8">
        <f>13215+135</f>
        <v>13350</v>
      </c>
      <c r="J73" s="3">
        <v>7890</v>
      </c>
      <c r="K73" s="3">
        <v>4633</v>
      </c>
    </row>
    <row r="74" spans="1:11" ht="12" customHeight="1">
      <c r="A74" s="23"/>
      <c r="B74" s="23"/>
      <c r="D74" s="1"/>
      <c r="E74" s="1"/>
      <c r="H74" s="8"/>
      <c r="J74" s="3"/>
      <c r="K74" s="3"/>
    </row>
    <row r="75" spans="1:11" ht="17.25" customHeight="1">
      <c r="A75" s="23"/>
      <c r="B75" s="23"/>
      <c r="C75" s="2" t="s">
        <v>179</v>
      </c>
      <c r="D75" s="1"/>
      <c r="E75" s="1"/>
      <c r="H75" s="8">
        <v>131</v>
      </c>
      <c r="J75" s="3">
        <v>0</v>
      </c>
      <c r="K75" s="3">
        <v>0</v>
      </c>
    </row>
    <row r="76" spans="1:5" ht="15.75" customHeight="1">
      <c r="A76" s="23"/>
      <c r="B76" s="23"/>
      <c r="C76" s="1"/>
      <c r="D76" s="1"/>
      <c r="E76" s="1"/>
    </row>
    <row r="77" spans="1:11" ht="15.75" customHeight="1">
      <c r="A77" s="23"/>
      <c r="B77" s="23"/>
      <c r="C77" s="85" t="s">
        <v>161</v>
      </c>
      <c r="D77" s="85"/>
      <c r="E77" s="85"/>
      <c r="F77" s="20"/>
      <c r="G77" s="20"/>
      <c r="H77" s="86">
        <f>SUM(H73:H76)</f>
        <v>13481</v>
      </c>
      <c r="I77" s="86"/>
      <c r="J77" s="86">
        <f>SUM(J73:J75)</f>
        <v>7890</v>
      </c>
      <c r="K77" s="86">
        <f>SUM(K73:K76)</f>
        <v>4633</v>
      </c>
    </row>
    <row r="78" spans="1:11" ht="15.75" customHeight="1">
      <c r="A78" s="23"/>
      <c r="B78" s="23"/>
      <c r="C78" s="43"/>
      <c r="D78" s="43"/>
      <c r="E78" s="43"/>
      <c r="F78" s="14"/>
      <c r="G78" s="14"/>
      <c r="H78" s="7"/>
      <c r="I78" s="7"/>
      <c r="J78" s="7"/>
      <c r="K78" s="7"/>
    </row>
    <row r="79" spans="1:11" ht="15.75" customHeight="1">
      <c r="A79" s="23"/>
      <c r="B79" s="23"/>
      <c r="C79" s="43" t="s">
        <v>162</v>
      </c>
      <c r="D79" s="43"/>
      <c r="E79" s="43"/>
      <c r="F79" s="14"/>
      <c r="G79" s="14"/>
      <c r="H79" s="7"/>
      <c r="I79" s="7"/>
      <c r="J79" s="7"/>
      <c r="K79" s="7"/>
    </row>
    <row r="80" spans="1:11" ht="12" customHeight="1">
      <c r="A80" s="23"/>
      <c r="B80" s="23"/>
      <c r="C80" s="43"/>
      <c r="D80" s="43"/>
      <c r="E80" s="43"/>
      <c r="F80" s="14"/>
      <c r="G80" s="14"/>
      <c r="H80" s="7"/>
      <c r="I80" s="7"/>
      <c r="J80" s="7"/>
      <c r="K80" s="7"/>
    </row>
    <row r="81" spans="1:11" ht="15.75" customHeight="1">
      <c r="A81" s="23"/>
      <c r="B81" s="23"/>
      <c r="C81" s="14" t="s">
        <v>160</v>
      </c>
      <c r="D81" s="43"/>
      <c r="E81" s="43"/>
      <c r="F81" s="14"/>
      <c r="G81" s="14"/>
      <c r="H81" s="7">
        <f>1778+14-794-19-105</f>
        <v>874</v>
      </c>
      <c r="I81" s="7"/>
      <c r="J81" s="7">
        <v>1224</v>
      </c>
      <c r="K81" s="7">
        <v>559</v>
      </c>
    </row>
    <row r="82" spans="1:11" ht="12" customHeight="1">
      <c r="A82" s="23"/>
      <c r="B82" s="23"/>
      <c r="C82" s="14"/>
      <c r="D82" s="43"/>
      <c r="E82" s="43"/>
      <c r="F82" s="14"/>
      <c r="G82" s="14"/>
      <c r="H82" s="7"/>
      <c r="I82" s="7"/>
      <c r="J82" s="7"/>
      <c r="K82" s="7"/>
    </row>
    <row r="83" spans="1:11" ht="15.75" customHeight="1">
      <c r="A83" s="23"/>
      <c r="B83" s="23"/>
      <c r="C83" s="14" t="s">
        <v>163</v>
      </c>
      <c r="D83" s="43"/>
      <c r="E83" s="43"/>
      <c r="F83" s="14"/>
      <c r="G83" s="14"/>
      <c r="H83" s="7">
        <v>38</v>
      </c>
      <c r="I83" s="7"/>
      <c r="J83" s="7">
        <v>-177</v>
      </c>
      <c r="K83" s="7">
        <v>-80</v>
      </c>
    </row>
    <row r="84" spans="1:11" ht="12" customHeight="1">
      <c r="A84" s="23"/>
      <c r="B84" s="23"/>
      <c r="C84" s="14"/>
      <c r="D84" s="43"/>
      <c r="E84" s="43"/>
      <c r="F84" s="14"/>
      <c r="G84" s="14"/>
      <c r="H84" s="7"/>
      <c r="I84" s="7"/>
      <c r="J84" s="7"/>
      <c r="K84" s="7"/>
    </row>
    <row r="85" spans="1:11" ht="15.75" customHeight="1">
      <c r="A85" s="23"/>
      <c r="B85" s="23"/>
      <c r="C85" s="14" t="s">
        <v>164</v>
      </c>
      <c r="D85" s="43"/>
      <c r="E85" s="43"/>
      <c r="F85" s="14"/>
      <c r="G85" s="14"/>
      <c r="H85" s="7">
        <v>289</v>
      </c>
      <c r="I85" s="7"/>
      <c r="J85" s="7">
        <v>-10</v>
      </c>
      <c r="K85" s="7">
        <v>-11</v>
      </c>
    </row>
    <row r="86" spans="1:11" ht="15.75" customHeight="1">
      <c r="A86" s="23"/>
      <c r="B86" s="23"/>
      <c r="C86" s="43"/>
      <c r="D86" s="43"/>
      <c r="E86" s="43"/>
      <c r="F86" s="14"/>
      <c r="G86" s="14"/>
      <c r="H86" s="7"/>
      <c r="I86" s="7"/>
      <c r="J86" s="7"/>
      <c r="K86" s="7"/>
    </row>
    <row r="87" spans="1:11" ht="15.75" customHeight="1">
      <c r="A87" s="23"/>
      <c r="B87" s="23"/>
      <c r="C87" s="85" t="s">
        <v>180</v>
      </c>
      <c r="D87" s="85"/>
      <c r="E87" s="85"/>
      <c r="F87" s="20"/>
      <c r="G87" s="20"/>
      <c r="H87" s="86">
        <f>SUM(H81:H85)</f>
        <v>1201</v>
      </c>
      <c r="I87" s="86"/>
      <c r="J87" s="86">
        <f>SUM(J81:J85)</f>
        <v>1037</v>
      </c>
      <c r="K87" s="86">
        <f>SUM(K81:K85)</f>
        <v>468</v>
      </c>
    </row>
    <row r="88" spans="8:11" ht="15.75" customHeight="1">
      <c r="H88" s="3"/>
      <c r="I88" s="3"/>
      <c r="J88" s="3"/>
      <c r="K88" s="3"/>
    </row>
    <row r="93" spans="1:5" ht="15.75" customHeight="1">
      <c r="A93" s="23" t="s">
        <v>212</v>
      </c>
      <c r="B93" s="1" t="s">
        <v>165</v>
      </c>
      <c r="D93" s="1"/>
      <c r="E93" s="1"/>
    </row>
    <row r="98" ht="9.75" customHeight="1"/>
    <row r="99" spans="1:5" ht="15.75" customHeight="1">
      <c r="A99" s="23" t="s">
        <v>213</v>
      </c>
      <c r="B99" s="1" t="s">
        <v>200</v>
      </c>
      <c r="D99" s="1"/>
      <c r="E99" s="1"/>
    </row>
    <row r="102" ht="14.25" customHeight="1"/>
    <row r="103" ht="14.25" customHeight="1"/>
    <row r="105" spans="1:5" ht="15.75" customHeight="1">
      <c r="A105" s="23" t="s">
        <v>214</v>
      </c>
      <c r="B105" s="1" t="s">
        <v>150</v>
      </c>
      <c r="D105" s="1"/>
      <c r="E105" s="1"/>
    </row>
    <row r="109" ht="17.25" customHeight="1"/>
    <row r="110" ht="17.25" customHeight="1"/>
    <row r="111" ht="17.25" customHeight="1"/>
    <row r="112" ht="17.25" customHeight="1"/>
    <row r="113" ht="17.25" customHeight="1"/>
    <row r="114" ht="17.25" customHeight="1"/>
    <row r="115" ht="17.25" customHeight="1"/>
    <row r="116" spans="1:5" ht="15.75" customHeight="1">
      <c r="A116" s="23" t="s">
        <v>215</v>
      </c>
      <c r="B116" s="1" t="s">
        <v>166</v>
      </c>
      <c r="D116" s="1"/>
      <c r="E116" s="1"/>
    </row>
    <row r="121" spans="7:8" ht="15.75" customHeight="1">
      <c r="G121" s="12" t="s">
        <v>2</v>
      </c>
      <c r="H121" s="52"/>
    </row>
    <row r="122" ht="15.75" customHeight="1">
      <c r="C122" s="2" t="s">
        <v>242</v>
      </c>
    </row>
    <row r="123" spans="3:16" ht="15.75" customHeight="1" thickBot="1">
      <c r="C123" s="2" t="s">
        <v>292</v>
      </c>
      <c r="G123" s="92">
        <f>(11561*51%)+(2375*90%)</f>
        <v>8033.61</v>
      </c>
      <c r="M123" s="2" t="s">
        <v>285</v>
      </c>
      <c r="O123" s="2">
        <f>11561</f>
        <v>11561</v>
      </c>
      <c r="P123" s="2" t="s">
        <v>289</v>
      </c>
    </row>
    <row r="124" spans="13:14" ht="15.75" customHeight="1" thickTop="1">
      <c r="M124" s="2" t="s">
        <v>291</v>
      </c>
      <c r="N124" s="2">
        <v>2375</v>
      </c>
    </row>
    <row r="125" spans="1:14" ht="15.75" customHeight="1">
      <c r="A125" s="23" t="s">
        <v>46</v>
      </c>
      <c r="B125" s="23"/>
      <c r="N125" s="2" t="s">
        <v>290</v>
      </c>
    </row>
    <row r="126" ht="15.75" customHeight="1">
      <c r="A126" s="74" t="s">
        <v>40</v>
      </c>
    </row>
    <row r="127" spans="1:11" ht="15.75" customHeight="1">
      <c r="A127" s="96" t="s">
        <v>266</v>
      </c>
      <c r="B127" s="93"/>
      <c r="C127" s="46"/>
      <c r="D127" s="46"/>
      <c r="E127" s="46"/>
      <c r="F127" s="46"/>
      <c r="G127" s="46"/>
      <c r="H127" s="46"/>
      <c r="I127" s="46"/>
      <c r="J127" s="46"/>
      <c r="K127" s="46"/>
    </row>
    <row r="128" spans="1:11" ht="9.75" customHeight="1">
      <c r="A128" s="97"/>
      <c r="B128" s="98"/>
      <c r="C128" s="14"/>
      <c r="D128" s="14"/>
      <c r="E128" s="14"/>
      <c r="F128" s="14"/>
      <c r="G128" s="14"/>
      <c r="H128" s="14"/>
      <c r="I128" s="14"/>
      <c r="J128" s="14"/>
      <c r="K128" s="14"/>
    </row>
    <row r="129" spans="1:2" ht="15.75" customHeight="1">
      <c r="A129" s="23" t="s">
        <v>201</v>
      </c>
      <c r="B129" s="1"/>
    </row>
    <row r="130" spans="1:2" ht="9.75" customHeight="1">
      <c r="A130" s="23"/>
      <c r="B130" s="1"/>
    </row>
    <row r="134" ht="12" customHeight="1"/>
    <row r="135" spans="1:5" ht="15.75" customHeight="1">
      <c r="A135" s="23" t="s">
        <v>202</v>
      </c>
      <c r="B135" s="1" t="s">
        <v>167</v>
      </c>
      <c r="D135" s="1"/>
      <c r="E135" s="1"/>
    </row>
    <row r="144" ht="9.75" customHeight="1"/>
    <row r="145" spans="1:5" ht="15.75" customHeight="1">
      <c r="A145" s="23" t="s">
        <v>203</v>
      </c>
      <c r="B145" s="1" t="s">
        <v>168</v>
      </c>
      <c r="D145" s="1"/>
      <c r="E145" s="1"/>
    </row>
    <row r="152" ht="9.75" customHeight="1"/>
    <row r="153" spans="1:5" ht="15.75" customHeight="1">
      <c r="A153" s="23" t="s">
        <v>216</v>
      </c>
      <c r="B153" s="1" t="s">
        <v>169</v>
      </c>
      <c r="D153" s="1"/>
      <c r="E153" s="1"/>
    </row>
    <row r="161" ht="10.5" customHeight="1"/>
    <row r="162" spans="1:5" ht="15.75" customHeight="1">
      <c r="A162" s="23" t="s">
        <v>217</v>
      </c>
      <c r="B162" s="1" t="s">
        <v>151</v>
      </c>
      <c r="D162" s="1"/>
      <c r="E162" s="1"/>
    </row>
    <row r="166" ht="12" customHeight="1"/>
    <row r="167" spans="1:2" ht="15.75" customHeight="1">
      <c r="A167" s="23" t="s">
        <v>218</v>
      </c>
      <c r="B167" s="1" t="s">
        <v>170</v>
      </c>
    </row>
    <row r="168" spans="7:9" ht="15.75" customHeight="1">
      <c r="G168" s="18" t="s">
        <v>267</v>
      </c>
      <c r="I168" s="18" t="s">
        <v>267</v>
      </c>
    </row>
    <row r="169" spans="7:9" ht="15.75" customHeight="1">
      <c r="G169" s="18" t="s">
        <v>268</v>
      </c>
      <c r="I169" s="18" t="s">
        <v>269</v>
      </c>
    </row>
    <row r="170" spans="7:10" ht="15.75" customHeight="1">
      <c r="G170" s="104" t="s">
        <v>2</v>
      </c>
      <c r="H170" s="104"/>
      <c r="I170" s="104" t="s">
        <v>2</v>
      </c>
      <c r="J170" s="104"/>
    </row>
    <row r="171" ht="15.75" customHeight="1">
      <c r="B171" s="1" t="s">
        <v>171</v>
      </c>
    </row>
    <row r="172" ht="15.75" customHeight="1">
      <c r="B172" s="2" t="s">
        <v>195</v>
      </c>
    </row>
    <row r="173" spans="2:11" ht="15.75" customHeight="1">
      <c r="B173" s="2" t="s">
        <v>196</v>
      </c>
      <c r="H173" s="100">
        <v>0</v>
      </c>
      <c r="J173" s="3">
        <v>-22</v>
      </c>
      <c r="K173" s="8">
        <v>-19</v>
      </c>
    </row>
    <row r="174" spans="2:11" ht="15.75" customHeight="1">
      <c r="B174" s="2" t="s">
        <v>235</v>
      </c>
      <c r="H174" s="100">
        <v>-36</v>
      </c>
      <c r="J174" s="3">
        <v>0</v>
      </c>
      <c r="K174" s="8"/>
    </row>
    <row r="175" spans="2:11" ht="15.75" customHeight="1">
      <c r="B175" s="2" t="s">
        <v>197</v>
      </c>
      <c r="H175" s="100">
        <v>0</v>
      </c>
      <c r="J175" s="2">
        <v>145</v>
      </c>
      <c r="K175" s="8">
        <v>140</v>
      </c>
    </row>
    <row r="176" spans="2:11" ht="15.75" customHeight="1">
      <c r="B176" s="2" t="s">
        <v>152</v>
      </c>
      <c r="H176" s="87">
        <v>62</v>
      </c>
      <c r="J176" s="2">
        <v>59</v>
      </c>
      <c r="K176" s="18">
        <v>49</v>
      </c>
    </row>
    <row r="177" spans="7:11" ht="15.75" customHeight="1">
      <c r="G177" s="20"/>
      <c r="H177" s="88">
        <f>SUM(H173:H176)</f>
        <v>26</v>
      </c>
      <c r="I177" s="20"/>
      <c r="J177" s="20">
        <f>SUM(J173:J176)</f>
        <v>182</v>
      </c>
      <c r="K177" s="88">
        <f>SUM(K173:K176)</f>
        <v>170</v>
      </c>
    </row>
    <row r="178" spans="7:11" ht="15.75" customHeight="1">
      <c r="G178" s="14"/>
      <c r="H178" s="102"/>
      <c r="I178" s="14"/>
      <c r="J178" s="14"/>
      <c r="K178" s="102"/>
    </row>
    <row r="179" spans="1:2" ht="15.75" customHeight="1">
      <c r="A179" s="23" t="s">
        <v>220</v>
      </c>
      <c r="B179" s="1" t="s">
        <v>219</v>
      </c>
    </row>
    <row r="185" ht="12.75" customHeight="1"/>
    <row r="186" ht="12.75" customHeight="1"/>
    <row r="187" spans="1:2" ht="15.75" customHeight="1">
      <c r="A187" s="23" t="s">
        <v>221</v>
      </c>
      <c r="B187" s="1" t="s">
        <v>153</v>
      </c>
    </row>
    <row r="189" ht="15.75" customHeight="1">
      <c r="B189" s="91" t="s">
        <v>185</v>
      </c>
    </row>
    <row r="192" ht="15.75" customHeight="1">
      <c r="B192" s="91" t="s">
        <v>186</v>
      </c>
    </row>
    <row r="195" spans="1:2" ht="15.75" customHeight="1">
      <c r="A195" s="23" t="s">
        <v>222</v>
      </c>
      <c r="B195" s="1" t="s">
        <v>172</v>
      </c>
    </row>
    <row r="197" spans="1:2" ht="15.75" customHeight="1">
      <c r="A197" s="101" t="s">
        <v>188</v>
      </c>
      <c r="B197" s="50" t="s">
        <v>243</v>
      </c>
    </row>
    <row r="198" ht="12" customHeight="1"/>
    <row r="199" spans="1:2" ht="15.75" customHeight="1">
      <c r="A199" s="99"/>
      <c r="B199" s="91" t="s">
        <v>185</v>
      </c>
    </row>
    <row r="206" ht="16.5" customHeight="1"/>
    <row r="207" spans="1:2" ht="15.75" customHeight="1">
      <c r="A207" s="99"/>
      <c r="B207" s="91" t="s">
        <v>186</v>
      </c>
    </row>
    <row r="214" spans="1:2" ht="15.75" customHeight="1">
      <c r="A214" s="23" t="s">
        <v>222</v>
      </c>
      <c r="B214" s="1" t="s">
        <v>189</v>
      </c>
    </row>
    <row r="215" spans="1:2" ht="15.75" customHeight="1">
      <c r="A215" s="23"/>
      <c r="B215" s="1"/>
    </row>
    <row r="216" spans="1:2" ht="15.75" customHeight="1">
      <c r="A216" s="2"/>
      <c r="B216" s="91" t="s">
        <v>187</v>
      </c>
    </row>
    <row r="220" ht="9.75" customHeight="1"/>
    <row r="223" ht="15.75" customHeight="1">
      <c r="A223" s="91"/>
    </row>
    <row r="224" ht="15.75" customHeight="1">
      <c r="A224" s="91"/>
    </row>
    <row r="225" ht="15.75" customHeight="1">
      <c r="A225" s="91"/>
    </row>
    <row r="226" ht="15.75" customHeight="1">
      <c r="A226" s="91"/>
    </row>
    <row r="227" ht="15.75" customHeight="1">
      <c r="A227" s="91"/>
    </row>
    <row r="228" ht="12" customHeight="1">
      <c r="A228" s="91"/>
    </row>
    <row r="229" spans="1:2" ht="16.5" customHeight="1">
      <c r="A229" s="101" t="s">
        <v>278</v>
      </c>
      <c r="B229" s="91" t="s">
        <v>185</v>
      </c>
    </row>
    <row r="230" ht="16.5" customHeight="1">
      <c r="A230" s="76"/>
    </row>
    <row r="231" ht="16.5" customHeight="1">
      <c r="A231" s="76"/>
    </row>
    <row r="232" ht="16.5" customHeight="1">
      <c r="A232" s="76"/>
    </row>
    <row r="233" ht="16.5" customHeight="1">
      <c r="A233" s="76"/>
    </row>
    <row r="234" ht="16.5" customHeight="1">
      <c r="A234" s="76"/>
    </row>
    <row r="235" ht="16.5" customHeight="1">
      <c r="A235" s="76"/>
    </row>
    <row r="236" spans="1:2" ht="16.5" customHeight="1">
      <c r="A236" s="76"/>
      <c r="B236" s="5"/>
    </row>
    <row r="237" spans="1:2" ht="16.5" customHeight="1">
      <c r="A237" s="76"/>
      <c r="B237" s="5" t="s">
        <v>186</v>
      </c>
    </row>
    <row r="238" ht="16.5" customHeight="1">
      <c r="A238" s="76"/>
    </row>
    <row r="239" ht="16.5" customHeight="1">
      <c r="A239" s="76"/>
    </row>
    <row r="240" ht="16.5" customHeight="1">
      <c r="A240" s="76"/>
    </row>
    <row r="241" ht="16.5" customHeight="1">
      <c r="A241" s="76"/>
    </row>
    <row r="242" ht="16.5" customHeight="1">
      <c r="A242" s="76"/>
    </row>
    <row r="243" spans="1:2" ht="16.5" customHeight="1">
      <c r="A243" s="76"/>
      <c r="B243" s="2"/>
    </row>
    <row r="244" ht="16.5" customHeight="1">
      <c r="A244" s="101" t="s">
        <v>276</v>
      </c>
    </row>
    <row r="245" ht="16.5" customHeight="1"/>
    <row r="246" ht="16.5" customHeight="1">
      <c r="A246" s="101"/>
    </row>
    <row r="247" ht="16.5" customHeight="1">
      <c r="A247" s="101"/>
    </row>
    <row r="248" ht="15" customHeight="1">
      <c r="A248" s="76"/>
    </row>
    <row r="249" ht="16.5" customHeight="1"/>
    <row r="250" ht="16.5" customHeight="1"/>
    <row r="251" ht="12.75" customHeight="1"/>
    <row r="252" ht="16.5" customHeight="1">
      <c r="A252" s="101" t="s">
        <v>277</v>
      </c>
    </row>
    <row r="253" ht="16.5" customHeight="1"/>
    <row r="254" ht="16.5" customHeight="1">
      <c r="A254" s="91"/>
    </row>
    <row r="255" ht="16.5" customHeight="1">
      <c r="A255" s="91"/>
    </row>
    <row r="256" ht="16.5" customHeight="1">
      <c r="A256" s="91"/>
    </row>
    <row r="257" ht="16.5" customHeight="1">
      <c r="A257" s="91"/>
    </row>
    <row r="258" ht="9" customHeight="1">
      <c r="A258" s="91"/>
    </row>
    <row r="259" spans="1:4" ht="15.75" customHeight="1">
      <c r="A259" s="23" t="s">
        <v>226</v>
      </c>
      <c r="B259" s="1" t="s">
        <v>223</v>
      </c>
      <c r="D259" s="1"/>
    </row>
    <row r="263" ht="15.75" customHeight="1">
      <c r="F263" s="1" t="s">
        <v>2</v>
      </c>
    </row>
    <row r="264" spans="3:5" ht="15.75" customHeight="1">
      <c r="C264" s="94" t="s">
        <v>286</v>
      </c>
      <c r="D264" s="94"/>
      <c r="E264" s="89"/>
    </row>
    <row r="265" spans="4:7" ht="15.75" customHeight="1">
      <c r="D265" s="50" t="s">
        <v>225</v>
      </c>
      <c r="F265" s="81">
        <v>185</v>
      </c>
      <c r="G265" s="50"/>
    </row>
    <row r="266" spans="4:7" ht="15.75" customHeight="1">
      <c r="D266" s="50"/>
      <c r="F266" s="3">
        <f>SUM(F265:F265)</f>
        <v>185</v>
      </c>
      <c r="G266" s="50"/>
    </row>
    <row r="267" spans="3:7" ht="15.75" customHeight="1">
      <c r="C267" s="94" t="s">
        <v>230</v>
      </c>
      <c r="D267" s="94"/>
      <c r="E267" s="89"/>
      <c r="G267" s="50"/>
    </row>
    <row r="268" spans="4:6" ht="15.75" customHeight="1">
      <c r="D268" s="2" t="s">
        <v>224</v>
      </c>
      <c r="F268" s="3">
        <v>12000</v>
      </c>
    </row>
    <row r="269" ht="15.75" customHeight="1">
      <c r="F269" s="90">
        <f>SUM(F266:F268)</f>
        <v>12185</v>
      </c>
    </row>
    <row r="270" ht="15.75" customHeight="1">
      <c r="F270" s="57"/>
    </row>
    <row r="271" spans="1:2" ht="15.75" customHeight="1">
      <c r="A271" s="23" t="s">
        <v>227</v>
      </c>
      <c r="B271" s="1" t="s">
        <v>244</v>
      </c>
    </row>
    <row r="272" spans="1:2" ht="15.75" customHeight="1">
      <c r="A272" s="18"/>
      <c r="B272" s="18"/>
    </row>
    <row r="273" spans="1:2" ht="15.75" customHeight="1">
      <c r="A273" s="18"/>
      <c r="B273" s="18"/>
    </row>
    <row r="274" spans="1:2" ht="15.75" customHeight="1">
      <c r="A274" s="18"/>
      <c r="B274" s="18"/>
    </row>
    <row r="275" spans="1:2" ht="15.75" customHeight="1">
      <c r="A275" s="18"/>
      <c r="B275" s="18"/>
    </row>
    <row r="276" spans="1:2" ht="9.75" customHeight="1">
      <c r="A276" s="18"/>
      <c r="B276" s="18"/>
    </row>
    <row r="277" spans="1:2" ht="15.75" customHeight="1">
      <c r="A277" s="23" t="s">
        <v>228</v>
      </c>
      <c r="B277" s="1" t="s">
        <v>154</v>
      </c>
    </row>
    <row r="283" spans="1:2" ht="15.75" customHeight="1">
      <c r="A283" s="23" t="s">
        <v>229</v>
      </c>
      <c r="B283" s="1" t="s">
        <v>173</v>
      </c>
    </row>
    <row r="284" spans="1:2" ht="15.75" customHeight="1">
      <c r="A284" s="18"/>
      <c r="B284" s="18"/>
    </row>
    <row r="285" spans="1:2" ht="15.75" customHeight="1">
      <c r="A285" s="18"/>
      <c r="B285" s="18"/>
    </row>
    <row r="286" spans="1:2" ht="15.75" customHeight="1">
      <c r="A286" s="18"/>
      <c r="B286" s="18"/>
    </row>
    <row r="287" spans="1:2" ht="15.75" customHeight="1">
      <c r="A287" s="18"/>
      <c r="B287" s="18"/>
    </row>
    <row r="288" spans="1:2" ht="15.75" customHeight="1">
      <c r="A288" s="23" t="s">
        <v>245</v>
      </c>
      <c r="B288" s="1" t="s">
        <v>275</v>
      </c>
    </row>
    <row r="289" spans="1:2" ht="10.5" customHeight="1">
      <c r="A289" s="18"/>
      <c r="B289" s="18"/>
    </row>
    <row r="290" spans="1:2" ht="15.75" customHeight="1">
      <c r="A290" s="18"/>
      <c r="B290" s="18"/>
    </row>
    <row r="291" spans="1:2" ht="15.75" customHeight="1">
      <c r="A291" s="18"/>
      <c r="B291" s="18"/>
    </row>
    <row r="292" spans="1:2" ht="15.75" customHeight="1">
      <c r="A292" s="18"/>
      <c r="B292" s="18"/>
    </row>
    <row r="293" spans="1:2" ht="15.75" customHeight="1">
      <c r="A293" s="18"/>
      <c r="B293" s="18"/>
    </row>
    <row r="294" spans="1:2" ht="8.25" customHeight="1">
      <c r="A294" s="18"/>
      <c r="B294" s="18"/>
    </row>
    <row r="295" spans="1:2" ht="15.75" customHeight="1">
      <c r="A295" s="18"/>
      <c r="B295" s="18"/>
    </row>
    <row r="296" spans="1:2" ht="15.75" customHeight="1">
      <c r="A296" s="18"/>
      <c r="B296" s="18"/>
    </row>
    <row r="297" spans="1:2" ht="15.75" customHeight="1">
      <c r="A297" s="18"/>
      <c r="B297" s="18"/>
    </row>
    <row r="298" spans="1:2" ht="15.75" customHeight="1">
      <c r="A298" s="18"/>
      <c r="B298" s="18"/>
    </row>
    <row r="299" spans="1:2" ht="15.75" customHeight="1">
      <c r="A299" s="18"/>
      <c r="B299" s="18"/>
    </row>
    <row r="300" spans="1:2" ht="15.75" customHeight="1">
      <c r="A300" s="18"/>
      <c r="B300" s="1" t="s">
        <v>174</v>
      </c>
    </row>
    <row r="301" spans="1:2" ht="15.75" customHeight="1">
      <c r="A301" s="18"/>
      <c r="B301" s="1"/>
    </row>
    <row r="302" spans="1:2" ht="15.75" customHeight="1">
      <c r="A302" s="18"/>
      <c r="B302" s="1"/>
    </row>
    <row r="303" spans="1:2" ht="15.75" customHeight="1">
      <c r="A303" s="18"/>
      <c r="B303" s="1"/>
    </row>
    <row r="304" spans="1:2" ht="15.75" customHeight="1">
      <c r="A304" s="18"/>
      <c r="B304" s="1" t="s">
        <v>175</v>
      </c>
    </row>
    <row r="305" spans="1:2" ht="15.75" customHeight="1">
      <c r="A305" s="18"/>
      <c r="B305" s="1" t="s">
        <v>176</v>
      </c>
    </row>
    <row r="306" spans="1:2" ht="15.75" customHeight="1">
      <c r="A306" s="18"/>
      <c r="B306" s="75" t="s">
        <v>270</v>
      </c>
    </row>
    <row r="307" spans="1:2" ht="15.75" customHeight="1">
      <c r="A307" s="18"/>
      <c r="B307" s="18"/>
    </row>
    <row r="308" spans="1:2" ht="15.75" customHeight="1">
      <c r="A308" s="18"/>
      <c r="B308" s="18"/>
    </row>
    <row r="309" spans="1:2" ht="15.75" customHeight="1">
      <c r="A309" s="18"/>
      <c r="B309" s="18"/>
    </row>
    <row r="310" spans="1:2" ht="15.75" customHeight="1">
      <c r="A310" s="18"/>
      <c r="B310" s="18"/>
    </row>
    <row r="311" spans="1:2" ht="15.75" customHeight="1">
      <c r="A311" s="18"/>
      <c r="B311" s="18"/>
    </row>
    <row r="312" spans="1:2" ht="15.75" customHeight="1">
      <c r="A312" s="18"/>
      <c r="B312" s="18"/>
    </row>
    <row r="313" spans="1:2" ht="15.75" customHeight="1">
      <c r="A313" s="18"/>
      <c r="B313" s="18"/>
    </row>
    <row r="314" spans="1:2" ht="15.75" customHeight="1">
      <c r="A314" s="18"/>
      <c r="B314" s="18"/>
    </row>
    <row r="315" spans="1:2" ht="15.75" customHeight="1">
      <c r="A315" s="18"/>
      <c r="B315" s="18"/>
    </row>
    <row r="316" spans="1:2" ht="15.75" customHeight="1">
      <c r="A316" s="18"/>
      <c r="B316" s="18"/>
    </row>
    <row r="317" spans="1:2" ht="15.75" customHeight="1">
      <c r="A317" s="18"/>
      <c r="B317" s="18"/>
    </row>
    <row r="318" spans="1:2" ht="15.75" customHeight="1">
      <c r="A318" s="18"/>
      <c r="B318" s="18"/>
    </row>
    <row r="319" spans="1:2" ht="15.75" customHeight="1">
      <c r="A319" s="18"/>
      <c r="B319" s="18"/>
    </row>
    <row r="320" spans="1:2" ht="15.75" customHeight="1">
      <c r="A320" s="18"/>
      <c r="B320" s="18"/>
    </row>
    <row r="321" spans="1:2" ht="15.75" customHeight="1">
      <c r="A321" s="18"/>
      <c r="B321" s="18"/>
    </row>
    <row r="322" spans="1:2" ht="15.75" customHeight="1">
      <c r="A322" s="18"/>
      <c r="B322" s="18"/>
    </row>
  </sheetData>
  <mergeCells count="4">
    <mergeCell ref="G70:H70"/>
    <mergeCell ref="I70:J70"/>
    <mergeCell ref="G170:H170"/>
    <mergeCell ref="I170:J170"/>
  </mergeCells>
  <printOptions/>
  <pageMargins left="1" right="0" top="1" bottom="1" header="0.5" footer="0.5"/>
  <pageSetup firstPageNumber="8" useFirstPageNumber="1" horizontalDpi="600" verticalDpi="600" orientation="portrait" paperSize="9" scale="98" r:id="rId2"/>
  <headerFooter alignWithMargins="0">
    <oddFooter>&amp;C&amp;"Times New Roman,Regular"&amp;12&amp;P</oddFooter>
  </headerFooter>
  <rowBreaks count="6" manualBreakCount="6">
    <brk id="48" max="9" man="1"/>
    <brk id="92" max="9" man="1"/>
    <brk id="124" max="9" man="1"/>
    <brk id="166" max="9" man="1"/>
    <brk id="213" max="9" man="1"/>
    <brk id="258"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Mulpha International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MIB</dc:creator>
  <cp:keywords/>
  <dc:description/>
  <cp:lastModifiedBy>Soh Chew</cp:lastModifiedBy>
  <cp:lastPrinted>2008-02-22T01:04:17Z</cp:lastPrinted>
  <dcterms:created xsi:type="dcterms:W3CDTF">1999-11-05T02:33:07Z</dcterms:created>
  <dcterms:modified xsi:type="dcterms:W3CDTF">2008-02-22T01:04:31Z</dcterms:modified>
  <cp:category/>
  <cp:version/>
  <cp:contentType/>
  <cp:contentStatus/>
</cp:coreProperties>
</file>